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384" tabRatio="500" activeTab="18"/>
  </bookViews>
  <sheets>
    <sheet name="01.02." sheetId="61" r:id="rId1"/>
    <sheet name="02.02" sheetId="58" r:id="rId2"/>
    <sheet name="03.02." sheetId="66" r:id="rId3"/>
    <sheet name="04.02." sheetId="67" r:id="rId4"/>
    <sheet name="07.02." sheetId="68" r:id="rId5"/>
    <sheet name="08.02" sheetId="69" r:id="rId6"/>
    <sheet name="09.02." sheetId="70" r:id="rId7"/>
    <sheet name="10.02" sheetId="71" r:id="rId8"/>
    <sheet name="11.02" sheetId="72" r:id="rId9"/>
    <sheet name="14.02." sheetId="73" r:id="rId10"/>
    <sheet name="15.02" sheetId="74" r:id="rId11"/>
    <sheet name="16.02." sheetId="60" r:id="rId12"/>
    <sheet name="17.02" sheetId="75" r:id="rId13"/>
    <sheet name="18.02" sheetId="48" r:id="rId14"/>
    <sheet name="21.02" sheetId="47" r:id="rId15"/>
    <sheet name="22.02" sheetId="62" r:id="rId16"/>
    <sheet name="24.02" sheetId="45" r:id="rId17"/>
    <sheet name="25.02." sheetId="57" r:id="rId18"/>
    <sheet name="28.02" sheetId="63" r:id="rId19"/>
  </sheets>
  <calcPr calcId="144525" refMode="R1C1"/>
</workbook>
</file>

<file path=xl/sharedStrings.xml><?xml version="1.0" encoding="utf-8"?>
<sst xmlns="http://schemas.openxmlformats.org/spreadsheetml/2006/main" count="1016" uniqueCount="192">
  <si>
    <t>Количество продуктов питания, подлежащих закладке на 1 человека</t>
  </si>
  <si>
    <t xml:space="preserve">01 февраля   2022                                    86 чел                            </t>
  </si>
  <si>
    <t>Молоко</t>
  </si>
  <si>
    <t>Масло сливочное</t>
  </si>
  <si>
    <t>Сахар</t>
  </si>
  <si>
    <t>Пшеничная круцпа "Увелка"</t>
  </si>
  <si>
    <t>Чай</t>
  </si>
  <si>
    <t>Сыр</t>
  </si>
  <si>
    <t>Лимон</t>
  </si>
  <si>
    <t>Хлеб пшеничный</t>
  </si>
  <si>
    <t>Хлеб ржаной</t>
  </si>
  <si>
    <t>Сухофрукты</t>
  </si>
  <si>
    <t>Картофель</t>
  </si>
  <si>
    <t>Лук</t>
  </si>
  <si>
    <t>Морковь</t>
  </si>
  <si>
    <t>Масло растительное</t>
  </si>
  <si>
    <t>Макароны</t>
  </si>
  <si>
    <t>Зеленый горошек</t>
  </si>
  <si>
    <t>Мука</t>
  </si>
  <si>
    <t>Апельсины</t>
  </si>
  <si>
    <t>Окорок свиной</t>
  </si>
  <si>
    <t>Грудка куриная</t>
  </si>
  <si>
    <t>Какао</t>
  </si>
  <si>
    <t>Дрожжи</t>
  </si>
  <si>
    <t>Сметана</t>
  </si>
  <si>
    <t>Яйца</t>
  </si>
  <si>
    <t>Повидло</t>
  </si>
  <si>
    <t>Соль</t>
  </si>
  <si>
    <t>человек</t>
  </si>
  <si>
    <r>
      <rPr>
        <b/>
        <sz val="12"/>
        <rFont val="Times New Roman"/>
        <charset val="204"/>
      </rPr>
      <t>1 завтрак</t>
    </r>
    <r>
      <rPr>
        <sz val="12"/>
        <rFont val="Times New Roman"/>
        <charset val="204"/>
      </rPr>
      <t xml:space="preserve"> </t>
    </r>
  </si>
  <si>
    <t>Каша пшеничная молочная</t>
  </si>
  <si>
    <t>Выдано 26 н.ед</t>
  </si>
  <si>
    <t>Чай с сахаром и лимоном</t>
  </si>
  <si>
    <t>Хлеб с маслом  и сыром</t>
  </si>
  <si>
    <t>2 завтрак</t>
  </si>
  <si>
    <t>Обед</t>
  </si>
  <si>
    <t>Суп картофельный с зеленым горошком</t>
  </si>
  <si>
    <t>Котлета мясная</t>
  </si>
  <si>
    <t>Макароны отварные</t>
  </si>
  <si>
    <t>Соус томатный</t>
  </si>
  <si>
    <t>Компот из сухофруктов</t>
  </si>
  <si>
    <t>Хлеб</t>
  </si>
  <si>
    <t>Полдник</t>
  </si>
  <si>
    <t>Оладьи с повидлом</t>
  </si>
  <si>
    <t>Какао с молоком</t>
  </si>
  <si>
    <t>Итого на человека</t>
  </si>
  <si>
    <t>Итого к выдаче</t>
  </si>
  <si>
    <t>Цена</t>
  </si>
  <si>
    <t>На сумму</t>
  </si>
  <si>
    <t>Заведующий МДОУ ________________ Е.А. Бабенко 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</si>
  <si>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Повар ______________ А.Н 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</si>
  <si>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</si>
  <si>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02 февраля  2022                                84 чел                            </t>
  </si>
  <si>
    <t>Гречка</t>
  </si>
  <si>
    <t>Бананы</t>
  </si>
  <si>
    <t>Голень индейки</t>
  </si>
  <si>
    <t>Свекла</t>
  </si>
  <si>
    <t>Манка</t>
  </si>
  <si>
    <t>Творог</t>
  </si>
  <si>
    <t>Яйцо</t>
  </si>
  <si>
    <t>Лимонная кислота</t>
  </si>
  <si>
    <t>Ванилин</t>
  </si>
  <si>
    <t>Каша гречневая молочная</t>
  </si>
  <si>
    <t>Выдано 24 н.ед</t>
  </si>
  <si>
    <t>Чай с лимоном и сахаром</t>
  </si>
  <si>
    <t xml:space="preserve">Хлеб с маслом </t>
  </si>
  <si>
    <t>Свекольник с мясом и сметаной</t>
  </si>
  <si>
    <t>Запеканка с мясом</t>
  </si>
  <si>
    <t>картофельная</t>
  </si>
  <si>
    <t>Компот из яблок и ягод</t>
  </si>
  <si>
    <t>,</t>
  </si>
  <si>
    <t>Запеканка творожная</t>
  </si>
  <si>
    <t>Соус сметанный</t>
  </si>
  <si>
    <t>Чай с сахаром</t>
  </si>
  <si>
    <t>Заведующий МДОУ ________________ Е.А. Бабенко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</si>
  <si>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 Повар ______________ А.Н 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</si>
  <si>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</si>
  <si>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03 февраля 2022                                20 чел                            </t>
  </si>
  <si>
    <t>Вермишель</t>
  </si>
  <si>
    <t>С/Фрукты</t>
  </si>
  <si>
    <t>Грудка</t>
  </si>
  <si>
    <t>Капуста</t>
  </si>
  <si>
    <t>Чоко-Пай</t>
  </si>
  <si>
    <t>Иммуноцея</t>
  </si>
  <si>
    <t>яйцо</t>
  </si>
  <si>
    <t>Ягода</t>
  </si>
  <si>
    <t>Крахмал</t>
  </si>
  <si>
    <t>Хлеб с маслом и сыром</t>
  </si>
  <si>
    <t>Бисквит</t>
  </si>
  <si>
    <t>Суп вермишелевый с мясом</t>
  </si>
  <si>
    <t>Капуста тушенная с мясом</t>
  </si>
  <si>
    <t>Биточки манные</t>
  </si>
  <si>
    <t>Соус ягодный</t>
  </si>
  <si>
    <t xml:space="preserve">04 января 2022                                19 чел                            </t>
  </si>
  <si>
    <t>Рис</t>
  </si>
  <si>
    <t>Пшено</t>
  </si>
  <si>
    <t>Яблоко</t>
  </si>
  <si>
    <t>Груши</t>
  </si>
  <si>
    <t xml:space="preserve">Грудка куриная </t>
  </si>
  <si>
    <t>Рыба минтай</t>
  </si>
  <si>
    <t>Горох</t>
  </si>
  <si>
    <t>Каша молочная "Дружба"</t>
  </si>
  <si>
    <t xml:space="preserve">Хлеб с маслом  </t>
  </si>
  <si>
    <t>Суп гороховый с мясом</t>
  </si>
  <si>
    <t>Салат из свеклы и яблок</t>
  </si>
  <si>
    <t>Биточки рыбные</t>
  </si>
  <si>
    <t>Пюре картофельное</t>
  </si>
  <si>
    <t xml:space="preserve">07 февраля 2022                                15 чел                            </t>
  </si>
  <si>
    <t>Перловка</t>
  </si>
  <si>
    <t>Капуста квашенная</t>
  </si>
  <si>
    <t>Вафли Артек</t>
  </si>
  <si>
    <t>Огурцы соленые</t>
  </si>
  <si>
    <t>Рассольник с мясом и сметаной</t>
  </si>
  <si>
    <t>Котлета мясная с макаронами</t>
  </si>
  <si>
    <t>Салат из квашенной капусты</t>
  </si>
  <si>
    <t>Каша пшенная молочная</t>
  </si>
  <si>
    <t xml:space="preserve">08 февраля   2022                                    15 чел                            </t>
  </si>
  <si>
    <t>Печенье</t>
  </si>
  <si>
    <t>Сосиски</t>
  </si>
  <si>
    <t>Каша манная молочная</t>
  </si>
  <si>
    <t>Выдано 23 н.ед</t>
  </si>
  <si>
    <t>Борщ с мясом и сметаной</t>
  </si>
  <si>
    <t>Сосиска отварная</t>
  </si>
  <si>
    <t>Омлет</t>
  </si>
  <si>
    <t xml:space="preserve">Чай с сахаром </t>
  </si>
  <si>
    <t xml:space="preserve">09 февраля 2022                                18 чел                            </t>
  </si>
  <si>
    <t>Геркулес</t>
  </si>
  <si>
    <t>Лимоны</t>
  </si>
  <si>
    <t>Каша овсянная молочная</t>
  </si>
  <si>
    <t>Плов с курицей</t>
  </si>
  <si>
    <t>Запеканка с творогом</t>
  </si>
  <si>
    <t xml:space="preserve">10 февраля   2022                                    19 чел                            </t>
  </si>
  <si>
    <t>Суп молочный вермешелевый</t>
  </si>
  <si>
    <t>Выдано 25 н.ед</t>
  </si>
  <si>
    <t>Щи из квашенной капусты со сметаной</t>
  </si>
  <si>
    <t>Гуляш с гречкой</t>
  </si>
  <si>
    <t>Оладьи с сахаром</t>
  </si>
  <si>
    <t xml:space="preserve">11 февраля 2022                                 15 чел                            </t>
  </si>
  <si>
    <t>Крупа пшненичная "Увелка"</t>
  </si>
  <si>
    <t>Рыба Минтай</t>
  </si>
  <si>
    <t>Каша пшеничная  молочная</t>
  </si>
  <si>
    <t>Суп рыбный со сметаной</t>
  </si>
  <si>
    <t>Булочка с сахаром</t>
  </si>
  <si>
    <t xml:space="preserve">14 февраля  2022                                 16 чел                            </t>
  </si>
  <si>
    <t>Вафли</t>
  </si>
  <si>
    <t>Макароны с маслом и сыром</t>
  </si>
  <si>
    <t>Хлеб с маслом</t>
  </si>
  <si>
    <t>Суп крестьянский с гречкой</t>
  </si>
  <si>
    <t>Голубцы ленивые</t>
  </si>
  <si>
    <t>с отварным рисом</t>
  </si>
  <si>
    <t>Компот из  сухофруктов</t>
  </si>
  <si>
    <t xml:space="preserve">15 февраля 2022                                18 чел                            </t>
  </si>
  <si>
    <t>Борщ из свежей капусты с мясом и сметаной</t>
  </si>
  <si>
    <t>Гуляш мясной</t>
  </si>
  <si>
    <t>Картофельное пюре</t>
  </si>
  <si>
    <t xml:space="preserve">16 февраля 2022                               22 чел                            </t>
  </si>
  <si>
    <t>Фасоль</t>
  </si>
  <si>
    <t>Суп молочный вермишелевый</t>
  </si>
  <si>
    <t>Выдано 27 н.ед</t>
  </si>
  <si>
    <t>Суп фасолевый с мясом</t>
  </si>
  <si>
    <t xml:space="preserve">Котлета мясная с </t>
  </si>
  <si>
    <t>гречкой отварной</t>
  </si>
  <si>
    <t xml:space="preserve">17 февраля 2022                                22 чел                            </t>
  </si>
  <si>
    <t>Говядина</t>
  </si>
  <si>
    <t>Тушенное мясо с</t>
  </si>
  <si>
    <t>макаронами</t>
  </si>
  <si>
    <t>Салат из зеленого горошка</t>
  </si>
  <si>
    <t xml:space="preserve">18 февраля  2022                                 22 чел                            </t>
  </si>
  <si>
    <t>Рыба Горбуша</t>
  </si>
  <si>
    <t>Каша  овсянная молочная</t>
  </si>
  <si>
    <t xml:space="preserve">Гуляш мясной </t>
  </si>
  <si>
    <t xml:space="preserve">21 февраля 2022                                134 чел                            </t>
  </si>
  <si>
    <t>Апельсин</t>
  </si>
  <si>
    <t>Сосиска в тесте</t>
  </si>
  <si>
    <t xml:space="preserve">22 февраля 2022                                140 чел                            </t>
  </si>
  <si>
    <t>Сок</t>
  </si>
  <si>
    <t>Квашенная капуста</t>
  </si>
  <si>
    <t>Суп рассольник с мясом и сметаной</t>
  </si>
  <si>
    <t>Салат из квашенной капусы</t>
  </si>
  <si>
    <t xml:space="preserve">24 февраля 2022                                125 чел                            </t>
  </si>
  <si>
    <t>Снежок</t>
  </si>
  <si>
    <t>Каша рисовая молочная</t>
  </si>
  <si>
    <t xml:space="preserve">25 февраля 2022                                 120 чел                            </t>
  </si>
  <si>
    <t>Пшеничная крупа "Увелка"</t>
  </si>
  <si>
    <t>Петрушка</t>
  </si>
  <si>
    <t>Укроп</t>
  </si>
  <si>
    <t>Томатная паста</t>
  </si>
  <si>
    <t>Суп крестьянский с мясом</t>
  </si>
  <si>
    <t xml:space="preserve">28 февраля  2022                                 138 чел                            </t>
  </si>
  <si>
    <t>Выдано 21 н.ед</t>
  </si>
  <si>
    <t>Суп картофельный с мясом и клецками</t>
  </si>
  <si>
    <t>Гречка отварная</t>
  </si>
</sst>
</file>

<file path=xl/styles.xml><?xml version="1.0" encoding="utf-8"?>
<styleSheet xmlns="http://schemas.openxmlformats.org/spreadsheetml/2006/main">
  <numFmts count="6">
    <numFmt numFmtId="176" formatCode="_-&quot;₽&quot;* #,##0.00_-;\-&quot;₽&quot;* #,##0.00_-;_-&quot;₽&quot;* &quot;-&quot;??_-;_-@_-"/>
    <numFmt numFmtId="177" formatCode="_-* #,##0_-;\-&quot;₽&quot;* #,##0_-;_-&quot;₽&quot;* &quot;-&quot;_-;_-@_-"/>
    <numFmt numFmtId="178" formatCode="0.000"/>
    <numFmt numFmtId="43" formatCode="_-* #,##0.00_-;\-* #,##0.00_-;_-* &quot;-&quot;??_-;_-@_-"/>
    <numFmt numFmtId="41" formatCode="_-* #,##0_-;\-* #,##0_-;_-* &quot;-&quot;_-;_-@_-"/>
    <numFmt numFmtId="179" formatCode="0.0000"/>
  </numFmts>
  <fonts count="29">
    <font>
      <sz val="10"/>
      <name val="Arial"/>
      <charset val="204"/>
    </font>
    <font>
      <b/>
      <sz val="12"/>
      <name val="Arial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Cambria"/>
      <charset val="204"/>
    </font>
    <font>
      <sz val="10"/>
      <name val="Times New Roman"/>
      <charset val="204"/>
    </font>
    <font>
      <b/>
      <sz val="11"/>
      <name val="Times New Roman"/>
      <charset val="204"/>
    </font>
    <font>
      <b/>
      <sz val="14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0" fillId="8" borderId="0" applyNumberFormat="0" applyBorder="0" applyAlignment="0" applyProtection="0">
      <alignment vertical="center"/>
    </xf>
    <xf numFmtId="177" fontId="0" fillId="0" borderId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1" fontId="0" fillId="0" borderId="0" applyBorder="0" applyAlignment="0" applyProtection="0"/>
    <xf numFmtId="176" fontId="0" fillId="0" borderId="0" applyBorder="0" applyAlignment="0" applyProtection="0"/>
    <xf numFmtId="43" fontId="0" fillId="0" borderId="0" applyBorder="0" applyAlignment="0" applyProtection="0"/>
    <xf numFmtId="0" fontId="10" fillId="7" borderId="0" applyNumberFormat="0" applyBorder="0" applyAlignment="0" applyProtection="0">
      <alignment vertical="center"/>
    </xf>
    <xf numFmtId="9" fontId="0" fillId="0" borderId="0" applyBorder="0" applyAlignment="0" applyProtection="0"/>
    <xf numFmtId="0" fontId="10" fillId="13" borderId="0" applyNumberFormat="0" applyBorder="0" applyAlignment="0" applyProtection="0">
      <alignment vertical="center"/>
    </xf>
    <xf numFmtId="0" fontId="15" fillId="0" borderId="57" applyNumberFormat="0" applyFill="0" applyAlignment="0" applyProtection="0">
      <alignment vertical="center"/>
    </xf>
    <xf numFmtId="0" fontId="17" fillId="17" borderId="5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6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1" applyNumberFormat="0" applyFill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13" fillId="0" borderId="6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8" applyNumberFormat="0" applyAlignment="0" applyProtection="0">
      <alignment vertical="center"/>
    </xf>
    <xf numFmtId="0" fontId="14" fillId="15" borderId="56" applyNumberFormat="0" applyAlignment="0" applyProtection="0">
      <alignment vertical="center"/>
    </xf>
    <xf numFmtId="0" fontId="26" fillId="17" borderId="58" applyNumberFormat="0" applyAlignment="0" applyProtection="0">
      <alignment vertical="center"/>
    </xf>
    <xf numFmtId="0" fontId="11" fillId="0" borderId="55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72">
    <xf numFmtId="0" fontId="0" fillId="0" borderId="0" xfId="0"/>
    <xf numFmtId="0" fontId="1" fillId="0" borderId="0" xfId="0" applyFont="1" applyAlignment="1">
      <alignment horizontal="center" vertical="top"/>
    </xf>
    <xf numFmtId="179" fontId="0" fillId="0" borderId="0" xfId="0" applyNumberFormat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179" fontId="3" fillId="0" borderId="2" xfId="0" applyNumberFormat="1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179" fontId="3" fillId="0" borderId="4" xfId="0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179" fontId="3" fillId="0" borderId="6" xfId="0" applyNumberFormat="1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textRotation="90" wrapText="1"/>
    </xf>
    <xf numFmtId="0" fontId="0" fillId="0" borderId="10" xfId="0" applyBorder="1"/>
    <xf numFmtId="178" fontId="0" fillId="0" borderId="11" xfId="0" applyNumberFormat="1" applyBorder="1"/>
    <xf numFmtId="178" fontId="0" fillId="0" borderId="2" xfId="0" applyNumberFormat="1" applyBorder="1"/>
    <xf numFmtId="179" fontId="0" fillId="0" borderId="2" xfId="0" applyNumberFormat="1" applyBorder="1"/>
    <xf numFmtId="0" fontId="4" fillId="0" borderId="12" xfId="0" applyFont="1" applyBorder="1" applyAlignment="1">
      <alignment horizontal="left" vertical="center" textRotation="90" wrapText="1"/>
    </xf>
    <xf numFmtId="0" fontId="0" fillId="0" borderId="13" xfId="0" applyBorder="1"/>
    <xf numFmtId="178" fontId="0" fillId="0" borderId="14" xfId="0" applyNumberFormat="1" applyBorder="1"/>
    <xf numFmtId="178" fontId="0" fillId="0" borderId="4" xfId="0" applyNumberFormat="1" applyBorder="1"/>
    <xf numFmtId="179" fontId="0" fillId="0" borderId="4" xfId="0" applyNumberFormat="1" applyBorder="1"/>
    <xf numFmtId="0" fontId="5" fillId="0" borderId="13" xfId="0" applyFont="1" applyBorder="1" applyAlignment="1">
      <alignment vertical="top" wrapText="1"/>
    </xf>
    <xf numFmtId="0" fontId="4" fillId="0" borderId="15" xfId="0" applyFont="1" applyBorder="1" applyAlignment="1">
      <alignment horizontal="left" vertical="center" textRotation="90" wrapText="1"/>
    </xf>
    <xf numFmtId="0" fontId="0" fillId="0" borderId="16" xfId="0" applyBorder="1"/>
    <xf numFmtId="178" fontId="0" fillId="0" borderId="17" xfId="0" applyNumberFormat="1" applyBorder="1"/>
    <xf numFmtId="178" fontId="0" fillId="0" borderId="6" xfId="0" applyNumberFormat="1" applyBorder="1"/>
    <xf numFmtId="179" fontId="0" fillId="0" borderId="6" xfId="0" applyNumberFormat="1" applyBorder="1"/>
    <xf numFmtId="0" fontId="4" fillId="0" borderId="18" xfId="0" applyFont="1" applyBorder="1" applyAlignment="1">
      <alignment horizontal="left" vertical="center" textRotation="90" wrapText="1"/>
    </xf>
    <xf numFmtId="178" fontId="0" fillId="0" borderId="19" xfId="0" applyNumberFormat="1" applyBorder="1"/>
    <xf numFmtId="178" fontId="0" fillId="0" borderId="20" xfId="0" applyNumberFormat="1" applyBorder="1"/>
    <xf numFmtId="179" fontId="0" fillId="0" borderId="20" xfId="0" applyNumberFormat="1" applyBorder="1"/>
    <xf numFmtId="0" fontId="3" fillId="0" borderId="2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 textRotation="90" wrapText="1"/>
    </xf>
    <xf numFmtId="0" fontId="5" fillId="0" borderId="13" xfId="0" applyFont="1" applyBorder="1"/>
    <xf numFmtId="0" fontId="3" fillId="0" borderId="23" xfId="0" applyFont="1" applyBorder="1" applyAlignment="1">
      <alignment horizontal="center" vertical="center" textRotation="90" wrapText="1"/>
    </xf>
    <xf numFmtId="0" fontId="0" fillId="0" borderId="24" xfId="0" applyBorder="1"/>
    <xf numFmtId="0" fontId="3" fillId="0" borderId="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2" fontId="0" fillId="0" borderId="14" xfId="0" applyNumberFormat="1" applyBorder="1"/>
    <xf numFmtId="2" fontId="0" fillId="0" borderId="4" xfId="0" applyNumberFormat="1" applyBorder="1"/>
    <xf numFmtId="0" fontId="3" fillId="0" borderId="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2" fontId="0" fillId="0" borderId="17" xfId="0" applyNumberFormat="1" applyBorder="1"/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179" fontId="0" fillId="0" borderId="0" xfId="0" applyNumberFormat="1" applyBorder="1"/>
    <xf numFmtId="0" fontId="6" fillId="0" borderId="0" xfId="0" applyFont="1"/>
    <xf numFmtId="2" fontId="0" fillId="0" borderId="0" xfId="0" applyNumberFormat="1" applyBorder="1"/>
    <xf numFmtId="0" fontId="3" fillId="0" borderId="2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8" fontId="0" fillId="0" borderId="32" xfId="0" applyNumberFormat="1" applyBorder="1"/>
    <xf numFmtId="2" fontId="0" fillId="0" borderId="32" xfId="0" applyNumberFormat="1" applyBorder="1"/>
    <xf numFmtId="178" fontId="1" fillId="0" borderId="33" xfId="0" applyNumberFormat="1" applyFont="1" applyBorder="1" applyAlignment="1">
      <alignment horizontal="center" vertical="center" textRotation="90"/>
    </xf>
    <xf numFmtId="178" fontId="0" fillId="0" borderId="34" xfId="0" applyNumberFormat="1" applyBorder="1"/>
    <xf numFmtId="2" fontId="0" fillId="0" borderId="34" xfId="0" applyNumberFormat="1" applyBorder="1"/>
    <xf numFmtId="178" fontId="1" fillId="0" borderId="35" xfId="0" applyNumberFormat="1" applyFont="1" applyBorder="1" applyAlignment="1">
      <alignment horizontal="center" vertical="center" textRotation="90"/>
    </xf>
    <xf numFmtId="178" fontId="0" fillId="0" borderId="36" xfId="0" applyNumberFormat="1" applyBorder="1"/>
    <xf numFmtId="2" fontId="0" fillId="0" borderId="36" xfId="0" applyNumberFormat="1" applyBorder="1"/>
    <xf numFmtId="178" fontId="0" fillId="0" borderId="37" xfId="0" applyNumberFormat="1" applyBorder="1"/>
    <xf numFmtId="2" fontId="0" fillId="0" borderId="37" xfId="0" applyNumberFormat="1" applyBorder="1"/>
    <xf numFmtId="178" fontId="1" fillId="0" borderId="24" xfId="0" applyNumberFormat="1" applyFont="1" applyBorder="1" applyAlignment="1">
      <alignment horizontal="center" vertical="center" textRotation="90"/>
    </xf>
    <xf numFmtId="0" fontId="0" fillId="0" borderId="30" xfId="0" applyBorder="1"/>
    <xf numFmtId="0" fontId="0" fillId="0" borderId="2" xfId="0" applyBorder="1"/>
    <xf numFmtId="0" fontId="0" fillId="0" borderId="32" xfId="0" applyBorder="1"/>
    <xf numFmtId="2" fontId="0" fillId="0" borderId="13" xfId="0" applyNumberFormat="1" applyBorder="1"/>
    <xf numFmtId="2" fontId="0" fillId="0" borderId="16" xfId="0" applyNumberFormat="1" applyBorder="1"/>
    <xf numFmtId="0" fontId="2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textRotation="90" wrapText="1"/>
    </xf>
    <xf numFmtId="0" fontId="4" fillId="0" borderId="13" xfId="0" applyFont="1" applyBorder="1" applyAlignment="1">
      <alignment horizontal="left" vertical="center" textRotation="90" wrapText="1"/>
    </xf>
    <xf numFmtId="0" fontId="0" fillId="0" borderId="4" xfId="0" applyBorder="1"/>
    <xf numFmtId="0" fontId="4" fillId="0" borderId="16" xfId="0" applyFont="1" applyBorder="1" applyAlignment="1">
      <alignment horizontal="left" vertical="center" textRotation="90" wrapText="1"/>
    </xf>
    <xf numFmtId="0" fontId="0" fillId="0" borderId="6" xfId="0" applyBorder="1"/>
    <xf numFmtId="0" fontId="0" fillId="0" borderId="20" xfId="0" applyBorder="1"/>
    <xf numFmtId="0" fontId="3" fillId="0" borderId="33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wrapText="1"/>
    </xf>
    <xf numFmtId="0" fontId="3" fillId="0" borderId="24" xfId="0" applyFont="1" applyBorder="1" applyAlignment="1">
      <alignment horizontal="center" vertical="center" textRotation="90" wrapText="1"/>
    </xf>
    <xf numFmtId="2" fontId="0" fillId="0" borderId="0" xfId="0" applyNumberFormat="1"/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34" xfId="0" applyBorder="1"/>
    <xf numFmtId="0" fontId="0" fillId="0" borderId="36" xfId="0" applyBorder="1"/>
    <xf numFmtId="0" fontId="0" fillId="0" borderId="37" xfId="0" applyBorder="1"/>
    <xf numFmtId="2" fontId="0" fillId="0" borderId="10" xfId="0" applyNumberFormat="1" applyBorder="1"/>
    <xf numFmtId="0" fontId="0" fillId="0" borderId="0" xfId="0" applyBorder="1" applyAlignment="1">
      <alignment horizontal="center"/>
    </xf>
    <xf numFmtId="0" fontId="0" fillId="0" borderId="42" xfId="0" applyBorder="1"/>
    <xf numFmtId="0" fontId="0" fillId="0" borderId="33" xfId="0" applyBorder="1"/>
    <xf numFmtId="0" fontId="4" fillId="0" borderId="43" xfId="0" applyFont="1" applyBorder="1" applyAlignment="1">
      <alignment horizontal="left" vertical="center" textRotation="90" wrapText="1"/>
    </xf>
    <xf numFmtId="0" fontId="0" fillId="0" borderId="24" xfId="0" applyBorder="1" applyAlignment="1">
      <alignment wrapText="1"/>
    </xf>
    <xf numFmtId="0" fontId="0" fillId="0" borderId="35" xfId="0" applyBorder="1"/>
    <xf numFmtId="178" fontId="0" fillId="0" borderId="44" xfId="0" applyNumberFormat="1" applyBorder="1"/>
    <xf numFmtId="178" fontId="0" fillId="0" borderId="42" xfId="0" applyNumberFormat="1" applyBorder="1"/>
    <xf numFmtId="179" fontId="0" fillId="0" borderId="42" xfId="0" applyNumberFormat="1" applyBorder="1"/>
    <xf numFmtId="178" fontId="0" fillId="0" borderId="1" xfId="0" applyNumberFormat="1" applyBorder="1"/>
    <xf numFmtId="178" fontId="0" fillId="0" borderId="3" xfId="0" applyNumberFormat="1" applyBorder="1"/>
    <xf numFmtId="2" fontId="0" fillId="0" borderId="3" xfId="0" applyNumberFormat="1" applyBorder="1"/>
    <xf numFmtId="2" fontId="0" fillId="0" borderId="5" xfId="0" applyNumberFormat="1" applyBorder="1"/>
    <xf numFmtId="0" fontId="3" fillId="0" borderId="32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wrapText="1"/>
    </xf>
    <xf numFmtId="178" fontId="0" fillId="0" borderId="16" xfId="0" applyNumberFormat="1" applyBorder="1"/>
    <xf numFmtId="178" fontId="0" fillId="0" borderId="25" xfId="0" applyNumberFormat="1" applyBorder="1"/>
    <xf numFmtId="178" fontId="0" fillId="0" borderId="10" xfId="0" applyNumberFormat="1" applyBorder="1"/>
    <xf numFmtId="178" fontId="0" fillId="0" borderId="13" xfId="0" applyNumberFormat="1" applyBorder="1"/>
    <xf numFmtId="2" fontId="0" fillId="0" borderId="29" xfId="0" applyNumberFormat="1" applyBorder="1"/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0" fillId="0" borderId="43" xfId="0" applyBorder="1"/>
    <xf numFmtId="0" fontId="2" fillId="0" borderId="35" xfId="0" applyFont="1" applyBorder="1" applyAlignment="1">
      <alignment horizontal="center" vertical="center" wrapText="1"/>
    </xf>
    <xf numFmtId="178" fontId="1" fillId="0" borderId="25" xfId="0" applyNumberFormat="1" applyFont="1" applyBorder="1" applyAlignment="1">
      <alignment vertical="center" textRotation="90"/>
    </xf>
    <xf numFmtId="2" fontId="0" fillId="0" borderId="27" xfId="0" applyNumberFormat="1" applyBorder="1"/>
    <xf numFmtId="2" fontId="0" fillId="0" borderId="30" xfId="0" applyNumberFormat="1" applyBorder="1"/>
    <xf numFmtId="0" fontId="5" fillId="0" borderId="35" xfId="0" applyFont="1" applyBorder="1" applyAlignment="1">
      <alignment vertical="top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2" fontId="0" fillId="0" borderId="6" xfId="0" applyNumberFormat="1" applyBorder="1"/>
    <xf numFmtId="0" fontId="3" fillId="0" borderId="37" xfId="0" applyFont="1" applyBorder="1" applyAlignment="1">
      <alignment horizontal="center" vertical="center" textRotation="90" wrapText="1"/>
    </xf>
    <xf numFmtId="0" fontId="5" fillId="0" borderId="50" xfId="0" applyFont="1" applyBorder="1"/>
    <xf numFmtId="0" fontId="5" fillId="0" borderId="50" xfId="0" applyFont="1" applyBorder="1" applyAlignment="1">
      <alignment vertical="top" wrapText="1"/>
    </xf>
    <xf numFmtId="0" fontId="0" fillId="0" borderId="51" xfId="0" applyBorder="1" applyAlignment="1">
      <alignment horizontal="center"/>
    </xf>
    <xf numFmtId="0" fontId="3" fillId="0" borderId="52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wrapText="1"/>
    </xf>
    <xf numFmtId="178" fontId="1" fillId="0" borderId="33" xfId="0" applyNumberFormat="1" applyFont="1" applyBorder="1" applyAlignment="1">
      <alignment vertical="center" textRotation="90"/>
    </xf>
    <xf numFmtId="178" fontId="0" fillId="0" borderId="54" xfId="0" applyNumberFormat="1" applyBorder="1"/>
    <xf numFmtId="178" fontId="0" fillId="0" borderId="49" xfId="0" applyNumberFormat="1" applyBorder="1"/>
    <xf numFmtId="179" fontId="0" fillId="0" borderId="49" xfId="0" applyNumberFormat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C38"/>
  <sheetViews>
    <sheetView workbookViewId="0">
      <pane ySplit="7" topLeftCell="A8" activePane="bottomLeft" state="frozen"/>
      <selection/>
      <selection pane="bottomLeft" activeCell="G37" sqref="G37"/>
    </sheetView>
  </sheetViews>
  <sheetFormatPr defaultColWidth="11.537037037037" defaultRowHeight="13.2"/>
  <cols>
    <col min="1" max="1" width="6.33333333333333" customWidth="1"/>
    <col min="2" max="2" width="27.6666666666667" customWidth="1"/>
    <col min="3" max="3" width="7.11111111111111" customWidth="1"/>
    <col min="4" max="4" width="7" customWidth="1"/>
    <col min="5" max="5" width="6.55555555555556" customWidth="1"/>
    <col min="6" max="6" width="6.77777777777778" customWidth="1"/>
    <col min="7" max="8" width="7.22222222222222" customWidth="1"/>
    <col min="9" max="9" width="6.11111111111111" customWidth="1"/>
    <col min="10" max="10" width="6.22222222222222" customWidth="1"/>
    <col min="11" max="11" width="7" customWidth="1"/>
    <col min="12" max="12" width="6.77777777777778" customWidth="1"/>
    <col min="13" max="13" width="6.44444444444444" customWidth="1"/>
    <col min="14" max="14" width="6.33333333333333" customWidth="1"/>
    <col min="15" max="15" width="6.11111111111111" customWidth="1"/>
    <col min="16" max="16" width="6.55555555555556" customWidth="1"/>
    <col min="17" max="17" width="6.88888888888889" customWidth="1"/>
    <col min="18" max="18" width="6.11111111111111" customWidth="1"/>
    <col min="19" max="19" width="6.55555555555556" customWidth="1"/>
    <col min="20" max="20" width="7.44444444444444" customWidth="1"/>
    <col min="21" max="21" width="7.22222222222222" customWidth="1"/>
    <col min="22" max="22" width="7" customWidth="1"/>
    <col min="23" max="24" width="6.11111111111111" customWidth="1"/>
    <col min="25" max="25" width="7.22222222222222" customWidth="1"/>
    <col min="26" max="26" width="6.22222222222222" customWidth="1"/>
    <col min="27" max="27" width="6.44444444444444" customWidth="1"/>
    <col min="28" max="28" width="5.22222222222222" customWidth="1"/>
    <col min="29" max="29" width="8.22222222222222" customWidth="1"/>
  </cols>
  <sheetData>
    <row r="1" s="1" customFormat="1" ht="22" customHeight="1" spans="1:1">
      <c r="A1" s="1" t="s">
        <v>0</v>
      </c>
    </row>
    <row r="2" customHeight="1" spans="1:29">
      <c r="A2" s="3"/>
      <c r="B2" s="4" t="s">
        <v>1</v>
      </c>
      <c r="C2" s="5" t="s">
        <v>2</v>
      </c>
      <c r="D2" s="5" t="s">
        <v>3</v>
      </c>
      <c r="E2" s="5" t="s">
        <v>4</v>
      </c>
      <c r="F2" s="83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8" t="s">
        <v>27</v>
      </c>
      <c r="AC2" s="149">
        <v>86</v>
      </c>
    </row>
    <row r="3" spans="1:29">
      <c r="A3" s="7"/>
      <c r="B3" s="8"/>
      <c r="C3" s="9"/>
      <c r="D3" s="9"/>
      <c r="E3" s="9"/>
      <c r="F3" s="8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60"/>
      <c r="AC3" s="150"/>
    </row>
    <row r="4" spans="1:29">
      <c r="A4" s="7"/>
      <c r="B4" s="8"/>
      <c r="C4" s="9"/>
      <c r="D4" s="9"/>
      <c r="E4" s="9"/>
      <c r="F4" s="8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0"/>
      <c r="AC4" s="150"/>
    </row>
    <row r="5" ht="12" customHeight="1" spans="1:29">
      <c r="A5" s="7"/>
      <c r="B5" s="8"/>
      <c r="C5" s="9"/>
      <c r="D5" s="9"/>
      <c r="E5" s="9"/>
      <c r="F5" s="86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60"/>
      <c r="AC5" s="150"/>
    </row>
    <row r="6" spans="1:29">
      <c r="A6" s="7"/>
      <c r="B6" s="8"/>
      <c r="C6" s="9"/>
      <c r="D6" s="9"/>
      <c r="E6" s="9"/>
      <c r="F6" s="86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0"/>
      <c r="AC6" s="150"/>
    </row>
    <row r="7" ht="28" customHeight="1" spans="1:29">
      <c r="A7" s="11"/>
      <c r="B7" s="12"/>
      <c r="C7" s="13"/>
      <c r="D7" s="13"/>
      <c r="E7" s="13"/>
      <c r="F7" s="8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62"/>
      <c r="AC7" s="167"/>
    </row>
    <row r="8" ht="16" customHeight="1" spans="1:29">
      <c r="A8" s="90"/>
      <c r="B8" s="156"/>
      <c r="C8" s="157">
        <v>1</v>
      </c>
      <c r="D8" s="157">
        <v>2</v>
      </c>
      <c r="E8" s="157">
        <v>3</v>
      </c>
      <c r="F8" s="157">
        <v>4</v>
      </c>
      <c r="G8" s="157">
        <v>5</v>
      </c>
      <c r="H8" s="157">
        <v>6</v>
      </c>
      <c r="I8" s="157">
        <v>7</v>
      </c>
      <c r="J8" s="157">
        <v>8</v>
      </c>
      <c r="K8" s="157">
        <v>9</v>
      </c>
      <c r="L8" s="157">
        <v>10</v>
      </c>
      <c r="M8" s="157">
        <v>11</v>
      </c>
      <c r="N8" s="157">
        <v>12</v>
      </c>
      <c r="O8" s="157">
        <v>13</v>
      </c>
      <c r="P8" s="157">
        <v>14</v>
      </c>
      <c r="Q8" s="157">
        <v>15</v>
      </c>
      <c r="R8" s="157">
        <v>16</v>
      </c>
      <c r="S8" s="157">
        <v>17</v>
      </c>
      <c r="T8" s="157">
        <v>18</v>
      </c>
      <c r="U8" s="157">
        <v>19</v>
      </c>
      <c r="V8" s="157">
        <v>20</v>
      </c>
      <c r="W8" s="157">
        <v>21</v>
      </c>
      <c r="X8" s="157">
        <v>22</v>
      </c>
      <c r="Y8" s="157">
        <v>23</v>
      </c>
      <c r="Z8" s="157">
        <v>24</v>
      </c>
      <c r="AA8" s="157">
        <v>25</v>
      </c>
      <c r="AB8" s="157">
        <v>26</v>
      </c>
      <c r="AC8" s="91" t="s">
        <v>28</v>
      </c>
    </row>
    <row r="9" spans="1:29">
      <c r="A9" s="18" t="s">
        <v>29</v>
      </c>
      <c r="B9" s="19" t="s">
        <v>30</v>
      </c>
      <c r="C9" s="20">
        <v>0.1514</v>
      </c>
      <c r="D9" s="21"/>
      <c r="E9" s="21">
        <v>0.00615</v>
      </c>
      <c r="F9" s="21">
        <v>0.0251</v>
      </c>
      <c r="G9" s="22"/>
      <c r="H9" s="22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65"/>
      <c r="V9" s="65"/>
      <c r="W9" s="65"/>
      <c r="X9" s="65"/>
      <c r="Y9" s="65"/>
      <c r="Z9" s="65"/>
      <c r="AA9" s="65"/>
      <c r="AB9" s="65"/>
      <c r="AC9" s="67" t="s">
        <v>31</v>
      </c>
    </row>
    <row r="10" spans="1:29">
      <c r="A10" s="23"/>
      <c r="B10" s="24" t="s">
        <v>32</v>
      </c>
      <c r="C10" s="25"/>
      <c r="D10" s="26"/>
      <c r="E10" s="26">
        <v>0.0082</v>
      </c>
      <c r="F10" s="26"/>
      <c r="G10" s="27">
        <v>0.00064</v>
      </c>
      <c r="H10" s="27"/>
      <c r="I10" s="27">
        <v>0.00262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68"/>
      <c r="V10" s="68"/>
      <c r="W10" s="68"/>
      <c r="X10" s="68"/>
      <c r="Y10" s="68"/>
      <c r="Z10" s="68"/>
      <c r="AA10" s="68"/>
      <c r="AB10" s="68"/>
      <c r="AC10" s="70"/>
    </row>
    <row r="11" spans="1:29">
      <c r="A11" s="23"/>
      <c r="B11" s="28" t="s">
        <v>33</v>
      </c>
      <c r="C11" s="25"/>
      <c r="D11" s="26">
        <v>0.010466</v>
      </c>
      <c r="E11" s="26"/>
      <c r="F11" s="26"/>
      <c r="G11" s="27"/>
      <c r="H11" s="27">
        <v>0.013</v>
      </c>
      <c r="I11" s="27"/>
      <c r="J11" s="26">
        <v>0.035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68"/>
      <c r="V11" s="68"/>
      <c r="W11" s="68"/>
      <c r="X11" s="68"/>
      <c r="Y11" s="68"/>
      <c r="Z11" s="68"/>
      <c r="AA11" s="68"/>
      <c r="AB11" s="68"/>
      <c r="AC11" s="70"/>
    </row>
    <row r="12" spans="1:29">
      <c r="A12" s="23"/>
      <c r="B12" s="24"/>
      <c r="C12" s="25"/>
      <c r="D12" s="26"/>
      <c r="E12" s="26"/>
      <c r="F12" s="26"/>
      <c r="G12" s="27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8"/>
      <c r="V12" s="68"/>
      <c r="W12" s="68"/>
      <c r="X12" s="68"/>
      <c r="Y12" s="68"/>
      <c r="Z12" s="68"/>
      <c r="AA12" s="68"/>
      <c r="AB12" s="68"/>
      <c r="AC12" s="70"/>
    </row>
    <row r="13" ht="13.95" spans="1:29">
      <c r="A13" s="29"/>
      <c r="B13" s="30"/>
      <c r="C13" s="31"/>
      <c r="D13" s="32"/>
      <c r="E13" s="32"/>
      <c r="F13" s="32"/>
      <c r="G13" s="33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71"/>
      <c r="V13" s="71"/>
      <c r="W13" s="71"/>
      <c r="X13" s="71"/>
      <c r="Y13" s="71"/>
      <c r="Z13" s="71"/>
      <c r="AA13" s="71"/>
      <c r="AB13" s="71"/>
      <c r="AC13" s="70"/>
    </row>
    <row r="14" spans="1:29">
      <c r="A14" s="18" t="s">
        <v>34</v>
      </c>
      <c r="B14" s="19" t="s">
        <v>19</v>
      </c>
      <c r="C14" s="20"/>
      <c r="D14" s="21"/>
      <c r="E14" s="21"/>
      <c r="F14" s="21"/>
      <c r="G14" s="22"/>
      <c r="H14" s="22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0.13</v>
      </c>
      <c r="U14" s="65"/>
      <c r="V14" s="65"/>
      <c r="W14" s="65"/>
      <c r="X14" s="65"/>
      <c r="Y14" s="65"/>
      <c r="Z14" s="65"/>
      <c r="AA14" s="65"/>
      <c r="AB14" s="65"/>
      <c r="AC14" s="70"/>
    </row>
    <row r="15" spans="1:29">
      <c r="A15" s="23"/>
      <c r="B15" s="24"/>
      <c r="C15" s="25"/>
      <c r="D15" s="26"/>
      <c r="E15" s="26"/>
      <c r="F15" s="26"/>
      <c r="G15" s="27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8"/>
      <c r="V15" s="68"/>
      <c r="W15" s="68"/>
      <c r="X15" s="68"/>
      <c r="Y15" s="68"/>
      <c r="Z15" s="68"/>
      <c r="AA15" s="68"/>
      <c r="AB15" s="68"/>
      <c r="AC15" s="70"/>
    </row>
    <row r="16" spans="1:29">
      <c r="A16" s="23"/>
      <c r="B16" s="24"/>
      <c r="C16" s="25"/>
      <c r="D16" s="26"/>
      <c r="E16" s="26"/>
      <c r="F16" s="26"/>
      <c r="G16" s="27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68"/>
      <c r="V16" s="68"/>
      <c r="W16" s="68"/>
      <c r="X16" s="68"/>
      <c r="Y16" s="68"/>
      <c r="Z16" s="68"/>
      <c r="AA16" s="68"/>
      <c r="AB16" s="68"/>
      <c r="AC16" s="70"/>
    </row>
    <row r="17" ht="13.95" spans="1:29">
      <c r="A17" s="34"/>
      <c r="B17" s="143"/>
      <c r="C17" s="35"/>
      <c r="D17" s="36"/>
      <c r="E17" s="36"/>
      <c r="F17" s="36"/>
      <c r="G17" s="37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73"/>
      <c r="V17" s="73"/>
      <c r="W17" s="73"/>
      <c r="X17" s="73"/>
      <c r="Y17" s="73"/>
      <c r="Z17" s="73"/>
      <c r="AA17" s="73"/>
      <c r="AB17" s="73"/>
      <c r="AC17" s="70"/>
    </row>
    <row r="18" ht="27" customHeight="1" spans="1:29">
      <c r="A18" s="38" t="s">
        <v>35</v>
      </c>
      <c r="B18" s="39" t="s">
        <v>36</v>
      </c>
      <c r="C18" s="20"/>
      <c r="D18" s="21"/>
      <c r="E18" s="21"/>
      <c r="F18" s="21"/>
      <c r="G18" s="22"/>
      <c r="H18" s="22"/>
      <c r="I18" s="22"/>
      <c r="J18" s="21"/>
      <c r="K18" s="21"/>
      <c r="L18" s="21"/>
      <c r="M18" s="21">
        <v>0.073</v>
      </c>
      <c r="N18" s="21">
        <v>0.01</v>
      </c>
      <c r="O18" s="21">
        <v>0.01</v>
      </c>
      <c r="P18" s="21">
        <v>0.0024</v>
      </c>
      <c r="Q18" s="21"/>
      <c r="R18" s="21">
        <v>0.02325</v>
      </c>
      <c r="S18" s="21"/>
      <c r="T18" s="21"/>
      <c r="U18" s="65"/>
      <c r="V18" s="65">
        <v>0.08023</v>
      </c>
      <c r="W18" s="65"/>
      <c r="X18" s="65"/>
      <c r="Y18" s="65"/>
      <c r="Z18" s="65"/>
      <c r="AA18" s="65"/>
      <c r="AB18" s="65"/>
      <c r="AC18" s="70"/>
    </row>
    <row r="19" spans="1:29">
      <c r="A19" s="40"/>
      <c r="B19" s="102" t="s">
        <v>37</v>
      </c>
      <c r="C19" s="25"/>
      <c r="D19" s="26"/>
      <c r="E19" s="26"/>
      <c r="F19" s="26"/>
      <c r="G19" s="27"/>
      <c r="H19" s="27"/>
      <c r="I19" s="27"/>
      <c r="J19" s="26">
        <v>0.0104</v>
      </c>
      <c r="K19" s="26"/>
      <c r="L19" s="26"/>
      <c r="M19" s="26"/>
      <c r="N19" s="26">
        <v>0.01</v>
      </c>
      <c r="O19" s="26"/>
      <c r="P19" s="26">
        <v>0.0062</v>
      </c>
      <c r="Q19" s="26"/>
      <c r="R19" s="26"/>
      <c r="S19" s="26">
        <v>0.006</v>
      </c>
      <c r="T19" s="26"/>
      <c r="U19" s="68">
        <v>0.0632</v>
      </c>
      <c r="V19" s="68"/>
      <c r="W19" s="68"/>
      <c r="X19" s="68"/>
      <c r="Y19" s="68"/>
      <c r="Z19" s="68"/>
      <c r="AA19" s="68"/>
      <c r="AB19" s="68"/>
      <c r="AC19" s="70"/>
    </row>
    <row r="20" spans="1:29">
      <c r="A20" s="40"/>
      <c r="B20" s="102" t="s">
        <v>38</v>
      </c>
      <c r="C20" s="25"/>
      <c r="D20" s="26">
        <v>0.0073</v>
      </c>
      <c r="E20" s="26"/>
      <c r="F20" s="26"/>
      <c r="G20" s="27"/>
      <c r="H20" s="27"/>
      <c r="I20" s="27"/>
      <c r="J20" s="26"/>
      <c r="K20" s="26"/>
      <c r="L20" s="26"/>
      <c r="M20" s="26"/>
      <c r="N20" s="26"/>
      <c r="O20" s="26"/>
      <c r="P20" s="26"/>
      <c r="Q20" s="26">
        <v>0.044</v>
      </c>
      <c r="R20" s="26"/>
      <c r="S20" s="26"/>
      <c r="T20" s="26"/>
      <c r="U20" s="68"/>
      <c r="V20" s="68"/>
      <c r="W20" s="68"/>
      <c r="X20" s="68"/>
      <c r="Y20" s="68"/>
      <c r="Z20" s="68"/>
      <c r="AA20" s="68"/>
      <c r="AB20" s="68"/>
      <c r="AC20" s="70"/>
    </row>
    <row r="21" spans="1:29">
      <c r="A21" s="40"/>
      <c r="B21" s="102" t="s">
        <v>39</v>
      </c>
      <c r="C21" s="25"/>
      <c r="D21" s="26"/>
      <c r="E21" s="26"/>
      <c r="F21" s="26"/>
      <c r="G21" s="27"/>
      <c r="H21" s="27"/>
      <c r="I21" s="27"/>
      <c r="J21" s="26"/>
      <c r="K21" s="26"/>
      <c r="L21" s="26"/>
      <c r="M21" s="26"/>
      <c r="N21" s="26">
        <v>0.01</v>
      </c>
      <c r="O21" s="26">
        <v>0.01</v>
      </c>
      <c r="P21" s="26">
        <v>0.0022</v>
      </c>
      <c r="Q21" s="26"/>
      <c r="R21" s="26"/>
      <c r="S21" s="26">
        <v>0.003</v>
      </c>
      <c r="T21" s="26"/>
      <c r="U21" s="68"/>
      <c r="V21" s="68"/>
      <c r="W21" s="68"/>
      <c r="X21" s="68"/>
      <c r="Y21" s="68">
        <v>0.004</v>
      </c>
      <c r="Z21" s="68"/>
      <c r="AA21" s="68"/>
      <c r="AB21" s="68"/>
      <c r="AC21" s="70"/>
    </row>
    <row r="22" spans="1:29">
      <c r="A22" s="40"/>
      <c r="B22" s="41" t="s">
        <v>40</v>
      </c>
      <c r="C22" s="25"/>
      <c r="D22" s="26"/>
      <c r="E22" s="26">
        <v>0.008</v>
      </c>
      <c r="F22" s="26"/>
      <c r="G22" s="27"/>
      <c r="H22" s="27"/>
      <c r="I22" s="27"/>
      <c r="J22" s="26"/>
      <c r="K22" s="26"/>
      <c r="L22" s="26">
        <v>0.0192</v>
      </c>
      <c r="M22" s="26"/>
      <c r="N22" s="26"/>
      <c r="O22" s="26"/>
      <c r="P22" s="26"/>
      <c r="Q22" s="26"/>
      <c r="R22" s="26"/>
      <c r="S22" s="26"/>
      <c r="T22" s="26"/>
      <c r="U22" s="68"/>
      <c r="V22" s="68"/>
      <c r="W22" s="68"/>
      <c r="X22" s="68"/>
      <c r="Y22" s="68"/>
      <c r="Z22" s="68"/>
      <c r="AA22" s="68"/>
      <c r="AB22" s="68"/>
      <c r="AC22" s="70"/>
    </row>
    <row r="23" spans="1:29">
      <c r="A23" s="40"/>
      <c r="B23" s="28" t="s">
        <v>41</v>
      </c>
      <c r="C23" s="25"/>
      <c r="D23" s="26"/>
      <c r="E23" s="26"/>
      <c r="F23" s="26"/>
      <c r="G23" s="27"/>
      <c r="H23" s="27"/>
      <c r="I23" s="27"/>
      <c r="J23" s="26"/>
      <c r="K23" s="26">
        <v>0.064</v>
      </c>
      <c r="L23" s="26"/>
      <c r="M23" s="26"/>
      <c r="N23" s="26"/>
      <c r="O23" s="26"/>
      <c r="P23" s="26"/>
      <c r="Q23" s="26"/>
      <c r="R23" s="26"/>
      <c r="S23" s="26"/>
      <c r="T23" s="26"/>
      <c r="U23" s="68"/>
      <c r="V23" s="68"/>
      <c r="W23" s="68"/>
      <c r="X23" s="68"/>
      <c r="Y23" s="68"/>
      <c r="Z23" s="68"/>
      <c r="AA23" s="68"/>
      <c r="AB23" s="68"/>
      <c r="AC23" s="70"/>
    </row>
    <row r="24" ht="13.95" spans="1:29">
      <c r="A24" s="42"/>
      <c r="B24" s="43"/>
      <c r="C24" s="31"/>
      <c r="D24" s="32"/>
      <c r="E24" s="32"/>
      <c r="F24" s="32"/>
      <c r="G24" s="33"/>
      <c r="H24" s="33"/>
      <c r="I24" s="3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71"/>
      <c r="V24" s="71"/>
      <c r="W24" s="71"/>
      <c r="X24" s="71"/>
      <c r="Y24" s="71"/>
      <c r="Z24" s="71"/>
      <c r="AA24" s="71"/>
      <c r="AB24" s="71"/>
      <c r="AC24" s="70"/>
    </row>
    <row r="25" spans="1:29">
      <c r="A25" s="38" t="s">
        <v>42</v>
      </c>
      <c r="B25" s="19" t="s">
        <v>43</v>
      </c>
      <c r="C25" s="20">
        <v>0.0254</v>
      </c>
      <c r="D25" s="21"/>
      <c r="E25" s="21">
        <v>0.0052</v>
      </c>
      <c r="F25" s="21"/>
      <c r="G25" s="22"/>
      <c r="H25" s="22"/>
      <c r="I25" s="22"/>
      <c r="J25" s="21"/>
      <c r="K25" s="21"/>
      <c r="L25" s="21"/>
      <c r="M25" s="21"/>
      <c r="N25" s="21"/>
      <c r="O25" s="21"/>
      <c r="P25" s="21">
        <v>0.0114</v>
      </c>
      <c r="Q25" s="21"/>
      <c r="R25" s="21"/>
      <c r="S25" s="21">
        <v>0.0444</v>
      </c>
      <c r="T25" s="21"/>
      <c r="U25" s="65"/>
      <c r="V25" s="65"/>
      <c r="W25" s="65"/>
      <c r="X25" s="65">
        <v>1</v>
      </c>
      <c r="Y25" s="65"/>
      <c r="Z25" s="65">
        <v>10</v>
      </c>
      <c r="AA25" s="65">
        <v>0.0232</v>
      </c>
      <c r="AB25" s="65"/>
      <c r="AC25" s="70"/>
    </row>
    <row r="26" spans="1:29">
      <c r="A26" s="40"/>
      <c r="B26" s="24" t="s">
        <v>44</v>
      </c>
      <c r="C26" s="25">
        <v>0.1604</v>
      </c>
      <c r="D26" s="26"/>
      <c r="E26" s="26">
        <v>0.0073</v>
      </c>
      <c r="F26" s="26"/>
      <c r="G26" s="27"/>
      <c r="H26" s="27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68"/>
      <c r="V26" s="68"/>
      <c r="W26" s="68">
        <v>0.0029</v>
      </c>
      <c r="X26" s="68"/>
      <c r="Y26" s="68"/>
      <c r="Z26" s="68"/>
      <c r="AA26" s="68"/>
      <c r="AB26" s="68"/>
      <c r="AC26" s="70"/>
    </row>
    <row r="27" spans="1:29">
      <c r="A27" s="40"/>
      <c r="B27" s="118"/>
      <c r="C27" s="119"/>
      <c r="D27" s="120"/>
      <c r="E27" s="120"/>
      <c r="F27" s="120"/>
      <c r="G27" s="121"/>
      <c r="H27" s="121"/>
      <c r="I27" s="121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73"/>
      <c r="V27" s="73"/>
      <c r="W27" s="73"/>
      <c r="X27" s="73"/>
      <c r="Y27" s="73"/>
      <c r="Z27" s="73"/>
      <c r="AA27" s="73"/>
      <c r="AB27" s="73"/>
      <c r="AC27" s="70"/>
    </row>
    <row r="28" spans="1:29">
      <c r="A28" s="40"/>
      <c r="B28" s="118"/>
      <c r="C28" s="119"/>
      <c r="D28" s="120"/>
      <c r="E28" s="120"/>
      <c r="F28" s="120"/>
      <c r="G28" s="121"/>
      <c r="H28" s="121"/>
      <c r="I28" s="121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73"/>
      <c r="V28" s="73"/>
      <c r="W28" s="73"/>
      <c r="X28" s="73"/>
      <c r="Y28" s="73"/>
      <c r="Z28" s="73"/>
      <c r="AA28" s="73"/>
      <c r="AB28" s="73">
        <v>1</v>
      </c>
      <c r="AC28" s="70"/>
    </row>
    <row r="29" ht="13.95" spans="1:29">
      <c r="A29" s="42"/>
      <c r="B29" s="30"/>
      <c r="C29" s="31"/>
      <c r="D29" s="32"/>
      <c r="E29" s="32"/>
      <c r="F29" s="32"/>
      <c r="G29" s="33"/>
      <c r="H29" s="33"/>
      <c r="I29" s="33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71"/>
      <c r="V29" s="71"/>
      <c r="W29" s="71"/>
      <c r="X29" s="71"/>
      <c r="Y29" s="71"/>
      <c r="Z29" s="71"/>
      <c r="AA29" s="71"/>
      <c r="AB29" s="71"/>
      <c r="AC29" s="75"/>
    </row>
    <row r="30" ht="15.6" spans="1:29">
      <c r="A30" s="44" t="s">
        <v>45</v>
      </c>
      <c r="B30" s="45"/>
      <c r="C30" s="20">
        <f t="shared" ref="C30:AA30" si="0">SUM(C9:C29)</f>
        <v>0.3372</v>
      </c>
      <c r="D30" s="21">
        <f t="shared" si="0"/>
        <v>0.017766</v>
      </c>
      <c r="E30" s="21">
        <f t="shared" si="0"/>
        <v>0.03485</v>
      </c>
      <c r="F30" s="21">
        <f t="shared" si="0"/>
        <v>0.0251</v>
      </c>
      <c r="G30" s="22">
        <f t="shared" si="0"/>
        <v>0.00064</v>
      </c>
      <c r="H30" s="21">
        <f t="shared" si="0"/>
        <v>0.013</v>
      </c>
      <c r="I30" s="22">
        <f t="shared" si="0"/>
        <v>0.00262</v>
      </c>
      <c r="J30" s="21">
        <f t="shared" si="0"/>
        <v>0.0454</v>
      </c>
      <c r="K30" s="21">
        <f t="shared" si="0"/>
        <v>0.064</v>
      </c>
      <c r="L30" s="21">
        <f t="shared" si="0"/>
        <v>0.0192</v>
      </c>
      <c r="M30" s="21">
        <f t="shared" si="0"/>
        <v>0.073</v>
      </c>
      <c r="N30" s="21">
        <f t="shared" si="0"/>
        <v>0.03</v>
      </c>
      <c r="O30" s="21">
        <f t="shared" si="0"/>
        <v>0.02</v>
      </c>
      <c r="P30" s="21">
        <f t="shared" si="0"/>
        <v>0.0222</v>
      </c>
      <c r="Q30" s="21">
        <f t="shared" si="0"/>
        <v>0.044</v>
      </c>
      <c r="R30" s="21">
        <f t="shared" si="0"/>
        <v>0.02325</v>
      </c>
      <c r="S30" s="21">
        <f t="shared" si="0"/>
        <v>0.0534</v>
      </c>
      <c r="T30" s="21">
        <f t="shared" si="0"/>
        <v>0.13</v>
      </c>
      <c r="U30" s="21">
        <f t="shared" si="0"/>
        <v>0.0632</v>
      </c>
      <c r="V30" s="21">
        <f t="shared" si="0"/>
        <v>0.08023</v>
      </c>
      <c r="W30" s="21">
        <f t="shared" si="0"/>
        <v>0.0029</v>
      </c>
      <c r="X30" s="21">
        <f t="shared" si="0"/>
        <v>1</v>
      </c>
      <c r="Y30" s="21">
        <f t="shared" si="0"/>
        <v>0.004</v>
      </c>
      <c r="Z30" s="21">
        <v>10</v>
      </c>
      <c r="AA30" s="21">
        <f>SUM(AA9:AA29)</f>
        <v>0.0232</v>
      </c>
      <c r="AB30" s="65">
        <v>1</v>
      </c>
      <c r="AC30" s="19"/>
    </row>
    <row r="31" ht="15.6" hidden="1" spans="1:29">
      <c r="A31" s="46" t="s">
        <v>46</v>
      </c>
      <c r="B31" s="47"/>
      <c r="C31" s="25">
        <f>86*C30</f>
        <v>28.9992</v>
      </c>
      <c r="D31" s="25">
        <f t="shared" ref="D31:AC31" si="1">86*D30</f>
        <v>1.527876</v>
      </c>
      <c r="E31" s="25">
        <f t="shared" si="1"/>
        <v>2.9971</v>
      </c>
      <c r="F31" s="25">
        <f t="shared" si="1"/>
        <v>2.1586</v>
      </c>
      <c r="G31" s="25">
        <f t="shared" si="1"/>
        <v>0.05504</v>
      </c>
      <c r="H31" s="25">
        <f t="shared" si="1"/>
        <v>1.118</v>
      </c>
      <c r="I31" s="25">
        <f t="shared" si="1"/>
        <v>0.22532</v>
      </c>
      <c r="J31" s="25">
        <f t="shared" si="1"/>
        <v>3.9044</v>
      </c>
      <c r="K31" s="25">
        <f t="shared" si="1"/>
        <v>5.504</v>
      </c>
      <c r="L31" s="25">
        <f t="shared" si="1"/>
        <v>1.6512</v>
      </c>
      <c r="M31" s="25">
        <f t="shared" si="1"/>
        <v>6.278</v>
      </c>
      <c r="N31" s="25">
        <f t="shared" si="1"/>
        <v>2.58</v>
      </c>
      <c r="O31" s="25">
        <f t="shared" si="1"/>
        <v>1.72</v>
      </c>
      <c r="P31" s="25">
        <f t="shared" si="1"/>
        <v>1.9092</v>
      </c>
      <c r="Q31" s="25">
        <f t="shared" si="1"/>
        <v>3.784</v>
      </c>
      <c r="R31" s="25">
        <f t="shared" si="1"/>
        <v>1.9995</v>
      </c>
      <c r="S31" s="25">
        <f t="shared" si="1"/>
        <v>4.5924</v>
      </c>
      <c r="T31" s="25">
        <f t="shared" si="1"/>
        <v>11.18</v>
      </c>
      <c r="U31" s="25">
        <f t="shared" si="1"/>
        <v>5.4352</v>
      </c>
      <c r="V31" s="25">
        <f t="shared" si="1"/>
        <v>6.89978</v>
      </c>
      <c r="W31" s="25">
        <f t="shared" si="1"/>
        <v>0.2494</v>
      </c>
      <c r="X31" s="25">
        <v>1</v>
      </c>
      <c r="Y31" s="25">
        <f>86*Y30</f>
        <v>0.344</v>
      </c>
      <c r="Z31" s="25">
        <v>10</v>
      </c>
      <c r="AA31" s="25">
        <f>86*AA30</f>
        <v>1.9952</v>
      </c>
      <c r="AB31" s="26">
        <v>1</v>
      </c>
      <c r="AC31" s="133"/>
    </row>
    <row r="32" ht="15.6" spans="1:29">
      <c r="A32" s="46" t="s">
        <v>46</v>
      </c>
      <c r="B32" s="47"/>
      <c r="C32" s="48">
        <f t="shared" ref="C32:Y32" si="2">ROUND(C31,2)</f>
        <v>29</v>
      </c>
      <c r="D32" s="49">
        <f t="shared" si="2"/>
        <v>1.53</v>
      </c>
      <c r="E32" s="49">
        <f t="shared" si="2"/>
        <v>3</v>
      </c>
      <c r="F32" s="49">
        <f t="shared" si="2"/>
        <v>2.16</v>
      </c>
      <c r="G32" s="26">
        <f t="shared" si="2"/>
        <v>0.06</v>
      </c>
      <c r="H32" s="49">
        <f t="shared" si="2"/>
        <v>1.12</v>
      </c>
      <c r="I32" s="49">
        <f t="shared" si="2"/>
        <v>0.23</v>
      </c>
      <c r="J32" s="49">
        <f t="shared" si="2"/>
        <v>3.9</v>
      </c>
      <c r="K32" s="49">
        <f t="shared" si="2"/>
        <v>5.5</v>
      </c>
      <c r="L32" s="49">
        <f t="shared" si="2"/>
        <v>1.65</v>
      </c>
      <c r="M32" s="49">
        <f t="shared" si="2"/>
        <v>6.28</v>
      </c>
      <c r="N32" s="49">
        <f t="shared" si="2"/>
        <v>2.58</v>
      </c>
      <c r="O32" s="49">
        <f t="shared" si="2"/>
        <v>1.72</v>
      </c>
      <c r="P32" s="49">
        <f t="shared" si="2"/>
        <v>1.91</v>
      </c>
      <c r="Q32" s="49">
        <f t="shared" si="2"/>
        <v>3.78</v>
      </c>
      <c r="R32" s="49">
        <f t="shared" si="2"/>
        <v>2</v>
      </c>
      <c r="S32" s="49">
        <f t="shared" si="2"/>
        <v>4.59</v>
      </c>
      <c r="T32" s="49">
        <f t="shared" si="2"/>
        <v>11.18</v>
      </c>
      <c r="U32" s="49">
        <f t="shared" si="2"/>
        <v>5.44</v>
      </c>
      <c r="V32" s="49">
        <f t="shared" si="2"/>
        <v>6.9</v>
      </c>
      <c r="W32" s="49">
        <f t="shared" si="2"/>
        <v>0.25</v>
      </c>
      <c r="X32" s="49">
        <v>1</v>
      </c>
      <c r="Y32" s="49">
        <f>ROUND(Y31,2)</f>
        <v>0.34</v>
      </c>
      <c r="Z32" s="49">
        <v>10</v>
      </c>
      <c r="AA32" s="49">
        <f>ROUND(AA31,2)</f>
        <v>2</v>
      </c>
      <c r="AB32" s="69">
        <f>ROUND(AB31,2)</f>
        <v>1</v>
      </c>
      <c r="AC32" s="133"/>
    </row>
    <row r="33" ht="15.6" spans="1:29">
      <c r="A33" s="46" t="s">
        <v>47</v>
      </c>
      <c r="B33" s="47"/>
      <c r="C33" s="49">
        <v>65</v>
      </c>
      <c r="D33" s="49">
        <v>730</v>
      </c>
      <c r="E33" s="49">
        <v>68</v>
      </c>
      <c r="F33" s="49">
        <v>220</v>
      </c>
      <c r="G33" s="49">
        <v>1400</v>
      </c>
      <c r="H33" s="49">
        <v>500</v>
      </c>
      <c r="I33" s="49">
        <v>180</v>
      </c>
      <c r="J33" s="49">
        <v>63.16</v>
      </c>
      <c r="K33" s="49">
        <v>40</v>
      </c>
      <c r="L33" s="49">
        <v>200</v>
      </c>
      <c r="M33" s="49">
        <v>45</v>
      </c>
      <c r="N33" s="49">
        <v>39</v>
      </c>
      <c r="O33" s="49">
        <v>60</v>
      </c>
      <c r="P33" s="49">
        <v>218.48</v>
      </c>
      <c r="Q33" s="49">
        <v>105.55</v>
      </c>
      <c r="R33" s="49">
        <v>182.5</v>
      </c>
      <c r="S33" s="49">
        <v>96</v>
      </c>
      <c r="T33" s="49">
        <v>135</v>
      </c>
      <c r="U33" s="49">
        <v>450</v>
      </c>
      <c r="V33" s="49">
        <v>220</v>
      </c>
      <c r="W33" s="49">
        <v>750</v>
      </c>
      <c r="X33" s="69">
        <v>16</v>
      </c>
      <c r="Y33" s="49">
        <v>366.16</v>
      </c>
      <c r="Z33" s="49">
        <v>10</v>
      </c>
      <c r="AA33" s="69">
        <v>110</v>
      </c>
      <c r="AB33" s="69">
        <v>12</v>
      </c>
      <c r="AC33" s="79"/>
    </row>
    <row r="34" ht="16.35" spans="1:29">
      <c r="A34" s="50" t="s">
        <v>48</v>
      </c>
      <c r="B34" s="51"/>
      <c r="C34" s="52">
        <f t="shared" ref="C34:W34" si="3">C32*C33</f>
        <v>1885</v>
      </c>
      <c r="D34" s="52">
        <f t="shared" si="3"/>
        <v>1116.9</v>
      </c>
      <c r="E34" s="52">
        <f t="shared" si="3"/>
        <v>204</v>
      </c>
      <c r="F34" s="52">
        <f t="shared" si="3"/>
        <v>475.2</v>
      </c>
      <c r="G34" s="52">
        <f t="shared" si="3"/>
        <v>84</v>
      </c>
      <c r="H34" s="52">
        <f t="shared" si="3"/>
        <v>560</v>
      </c>
      <c r="I34" s="52">
        <f t="shared" si="3"/>
        <v>41.4</v>
      </c>
      <c r="J34" s="52">
        <f t="shared" si="3"/>
        <v>246.324</v>
      </c>
      <c r="K34" s="52">
        <f t="shared" si="3"/>
        <v>220</v>
      </c>
      <c r="L34" s="52">
        <f t="shared" si="3"/>
        <v>330</v>
      </c>
      <c r="M34" s="52">
        <f t="shared" si="3"/>
        <v>282.6</v>
      </c>
      <c r="N34" s="52">
        <f t="shared" si="3"/>
        <v>100.62</v>
      </c>
      <c r="O34" s="52">
        <f t="shared" si="3"/>
        <v>103.2</v>
      </c>
      <c r="P34" s="52">
        <f t="shared" si="3"/>
        <v>417.2968</v>
      </c>
      <c r="Q34" s="52">
        <f t="shared" si="3"/>
        <v>398.979</v>
      </c>
      <c r="R34" s="52">
        <f t="shared" si="3"/>
        <v>365</v>
      </c>
      <c r="S34" s="52">
        <f t="shared" si="3"/>
        <v>440.64</v>
      </c>
      <c r="T34" s="52">
        <f t="shared" si="3"/>
        <v>1509.3</v>
      </c>
      <c r="U34" s="52">
        <f t="shared" si="3"/>
        <v>2448</v>
      </c>
      <c r="V34" s="52">
        <f t="shared" ref="V34:AD34" si="4">V32*V33</f>
        <v>1518</v>
      </c>
      <c r="W34" s="52">
        <f t="shared" si="4"/>
        <v>187.5</v>
      </c>
      <c r="X34" s="52">
        <f t="shared" si="4"/>
        <v>16</v>
      </c>
      <c r="Y34" s="52">
        <f t="shared" si="4"/>
        <v>124.4944</v>
      </c>
      <c r="Z34" s="52">
        <f t="shared" si="4"/>
        <v>100</v>
      </c>
      <c r="AA34" s="52">
        <f t="shared" si="4"/>
        <v>220</v>
      </c>
      <c r="AB34" s="52">
        <f t="shared" si="4"/>
        <v>12</v>
      </c>
      <c r="AC34" s="80">
        <f>SUM(C34:AB34)</f>
        <v>13406.4542</v>
      </c>
    </row>
    <row r="35" ht="15.6" spans="1:29">
      <c r="A35" s="53"/>
      <c r="B35" s="5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>
        <f>AC34/AC2</f>
        <v>155.889002325581</v>
      </c>
    </row>
    <row r="36" customFormat="1" ht="27" customHeight="1" spans="2:15">
      <c r="B36" s="56" t="s">
        <v>49</v>
      </c>
      <c r="O36" s="57"/>
    </row>
    <row r="37" customFormat="1" ht="27" customHeight="1" spans="2:15">
      <c r="B37" s="56" t="s">
        <v>50</v>
      </c>
      <c r="O37" s="57"/>
    </row>
    <row r="38" customFormat="1" ht="27" customHeight="1" spans="2:2">
      <c r="B38" s="56" t="s">
        <v>51</v>
      </c>
    </row>
  </sheetData>
  <mergeCells count="41">
    <mergeCell ref="A1:AC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9"/>
  </mergeCells>
  <pageMargins left="0.0784722222222222" right="0.196527777777778" top="1.05069444444444" bottom="1.05069444444444" header="0.708333333333333" footer="0.786805555555556"/>
  <pageSetup paperSize="9" scale="68" orientation="landscape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B38"/>
  <sheetViews>
    <sheetView workbookViewId="0">
      <pane ySplit="7" topLeftCell="A8" activePane="bottomLeft" state="frozen"/>
      <selection/>
      <selection pane="bottomLeft" activeCell="D15" sqref="D15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3" width="7" customWidth="1"/>
    <col min="4" max="4" width="7.11111111111111" customWidth="1"/>
    <col min="5" max="5" width="6.22222222222222" customWidth="1"/>
    <col min="6" max="6" width="6.11111111111111" customWidth="1"/>
    <col min="7" max="7" width="6.66666666666667" customWidth="1"/>
    <col min="8" max="8" width="7.33333333333333" style="2" customWidth="1"/>
    <col min="9" max="9" width="6.77777777777778" style="2" customWidth="1"/>
    <col min="10" max="11" width="6.33333333333333" customWidth="1"/>
    <col min="12" max="12" width="7" customWidth="1"/>
    <col min="13" max="13" width="6.33333333333333" customWidth="1"/>
    <col min="14" max="14" width="5.77777777777778" customWidth="1"/>
    <col min="15" max="15" width="6.44444444444444" customWidth="1"/>
    <col min="16" max="16" width="6.11111111111111" customWidth="1"/>
    <col min="17" max="17" width="7.44444444444444" customWidth="1"/>
    <col min="18" max="18" width="6.77777777777778" customWidth="1"/>
    <col min="19" max="19" width="6.11111111111111" customWidth="1"/>
    <col min="20" max="21" width="6" customWidth="1"/>
    <col min="22" max="22" width="7.33333333333333" customWidth="1"/>
    <col min="23" max="24" width="6.22222222222222" customWidth="1"/>
    <col min="25" max="25" width="6.11111111111111" customWidth="1"/>
    <col min="26" max="26" width="6" customWidth="1"/>
    <col min="27" max="27" width="5.33333333333333" customWidth="1"/>
    <col min="28" max="28" width="8.66666666666667" customWidth="1"/>
  </cols>
  <sheetData>
    <row r="1" s="1" customFormat="1" ht="43" customHeight="1" spans="1:1">
      <c r="A1" s="1" t="s">
        <v>0</v>
      </c>
    </row>
    <row r="2" customHeight="1" spans="1:28">
      <c r="A2" s="3"/>
      <c r="B2" s="4" t="s">
        <v>143</v>
      </c>
      <c r="C2" s="5" t="s">
        <v>2</v>
      </c>
      <c r="D2" s="5" t="s">
        <v>3</v>
      </c>
      <c r="E2" s="5" t="s">
        <v>4</v>
      </c>
      <c r="F2" s="5" t="s">
        <v>16</v>
      </c>
      <c r="G2" s="5" t="s">
        <v>7</v>
      </c>
      <c r="H2" s="6" t="s">
        <v>6</v>
      </c>
      <c r="I2" s="6" t="s">
        <v>8</v>
      </c>
      <c r="J2" s="5" t="s">
        <v>9</v>
      </c>
      <c r="K2" s="5" t="s">
        <v>10</v>
      </c>
      <c r="L2" s="5" t="s">
        <v>96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98</v>
      </c>
      <c r="R2" s="5" t="s">
        <v>53</v>
      </c>
      <c r="S2" s="5" t="s">
        <v>81</v>
      </c>
      <c r="T2" s="5" t="s">
        <v>94</v>
      </c>
      <c r="U2" s="5" t="s">
        <v>18</v>
      </c>
      <c r="V2" s="5" t="s">
        <v>20</v>
      </c>
      <c r="W2" s="5" t="s">
        <v>11</v>
      </c>
      <c r="X2" s="5" t="s">
        <v>24</v>
      </c>
      <c r="Y2" s="5" t="s">
        <v>95</v>
      </c>
      <c r="Z2" s="5" t="s">
        <v>144</v>
      </c>
      <c r="AA2" s="58" t="s">
        <v>27</v>
      </c>
      <c r="AB2" s="59">
        <v>16</v>
      </c>
    </row>
    <row r="3" spans="1:28">
      <c r="A3" s="7"/>
      <c r="B3" s="8"/>
      <c r="C3" s="9"/>
      <c r="D3" s="9"/>
      <c r="E3" s="9"/>
      <c r="F3" s="9"/>
      <c r="G3" s="9"/>
      <c r="H3" s="10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60"/>
      <c r="AB3" s="61"/>
    </row>
    <row r="4" spans="1:28">
      <c r="A4" s="7"/>
      <c r="B4" s="8"/>
      <c r="C4" s="9"/>
      <c r="D4" s="9"/>
      <c r="E4" s="9"/>
      <c r="F4" s="9"/>
      <c r="G4" s="9"/>
      <c r="H4" s="10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60"/>
      <c r="AB4" s="61"/>
    </row>
    <row r="5" ht="12" customHeight="1" spans="1:28">
      <c r="A5" s="7"/>
      <c r="B5" s="8"/>
      <c r="C5" s="9"/>
      <c r="D5" s="9"/>
      <c r="E5" s="9"/>
      <c r="F5" s="9"/>
      <c r="G5" s="9"/>
      <c r="H5" s="10"/>
      <c r="I5" s="1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60"/>
      <c r="AB5" s="61"/>
    </row>
    <row r="6" spans="1:28">
      <c r="A6" s="7"/>
      <c r="B6" s="8"/>
      <c r="C6" s="9"/>
      <c r="D6" s="9"/>
      <c r="E6" s="9"/>
      <c r="F6" s="9"/>
      <c r="G6" s="9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60"/>
      <c r="AB6" s="61"/>
    </row>
    <row r="7" ht="28" customHeight="1" spans="1:28">
      <c r="A7" s="11"/>
      <c r="B7" s="12"/>
      <c r="C7" s="13"/>
      <c r="D7" s="13"/>
      <c r="E7" s="13"/>
      <c r="F7" s="13"/>
      <c r="G7" s="13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62"/>
      <c r="AB7" s="63"/>
    </row>
    <row r="8" ht="15" customHeight="1" spans="1:28">
      <c r="A8" s="15"/>
      <c r="B8" s="16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64" t="s">
        <v>28</v>
      </c>
    </row>
    <row r="9" spans="1:28">
      <c r="A9" s="18" t="s">
        <v>29</v>
      </c>
      <c r="B9" s="19" t="s">
        <v>145</v>
      </c>
      <c r="C9" s="20"/>
      <c r="D9" s="21">
        <v>0.006</v>
      </c>
      <c r="E9" s="21">
        <v>0.0062</v>
      </c>
      <c r="F9" s="21">
        <v>0.0401</v>
      </c>
      <c r="G9" s="21">
        <v>0.0124</v>
      </c>
      <c r="H9" s="22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65"/>
      <c r="X9" s="65"/>
      <c r="Y9" s="65"/>
      <c r="Z9" s="65"/>
      <c r="AA9" s="66"/>
      <c r="AB9" s="67" t="s">
        <v>133</v>
      </c>
    </row>
    <row r="10" spans="1:28">
      <c r="A10" s="23"/>
      <c r="B10" s="24" t="s">
        <v>64</v>
      </c>
      <c r="C10" s="25"/>
      <c r="D10" s="26"/>
      <c r="E10" s="26">
        <v>0.01</v>
      </c>
      <c r="F10" s="26"/>
      <c r="G10" s="26"/>
      <c r="H10" s="27">
        <v>0.0006</v>
      </c>
      <c r="I10" s="27">
        <v>0.003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68"/>
      <c r="X10" s="68"/>
      <c r="Y10" s="68"/>
      <c r="Z10" s="68"/>
      <c r="AA10" s="69"/>
      <c r="AB10" s="70"/>
    </row>
    <row r="11" spans="1:28">
      <c r="A11" s="23"/>
      <c r="B11" s="28" t="s">
        <v>146</v>
      </c>
      <c r="C11" s="25"/>
      <c r="D11" s="26">
        <v>0.01</v>
      </c>
      <c r="E11" s="26"/>
      <c r="F11" s="26"/>
      <c r="G11" s="26"/>
      <c r="H11" s="27"/>
      <c r="I11" s="27"/>
      <c r="J11" s="26">
        <v>0.0404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68"/>
      <c r="X11" s="68"/>
      <c r="Y11" s="68"/>
      <c r="Z11" s="68"/>
      <c r="AA11" s="69"/>
      <c r="AB11" s="70"/>
    </row>
    <row r="12" spans="1:28">
      <c r="A12" s="23"/>
      <c r="B12" s="24"/>
      <c r="C12" s="25"/>
      <c r="D12" s="26"/>
      <c r="E12" s="26"/>
      <c r="F12" s="26"/>
      <c r="G12" s="26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68"/>
      <c r="X12" s="68"/>
      <c r="Y12" s="68"/>
      <c r="Z12" s="68"/>
      <c r="AA12" s="69"/>
      <c r="AB12" s="70"/>
    </row>
    <row r="13" ht="13.95" spans="1:28">
      <c r="A13" s="29"/>
      <c r="B13" s="30"/>
      <c r="C13" s="31"/>
      <c r="D13" s="32"/>
      <c r="E13" s="32"/>
      <c r="F13" s="32"/>
      <c r="G13" s="32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71"/>
      <c r="X13" s="71"/>
      <c r="Y13" s="71"/>
      <c r="Z13" s="71"/>
      <c r="AA13" s="72"/>
      <c r="AB13" s="70"/>
    </row>
    <row r="14" spans="1:28">
      <c r="A14" s="18" t="s">
        <v>34</v>
      </c>
      <c r="B14" s="19" t="s">
        <v>96</v>
      </c>
      <c r="C14" s="20"/>
      <c r="D14" s="21"/>
      <c r="E14" s="21"/>
      <c r="F14" s="21"/>
      <c r="G14" s="21"/>
      <c r="H14" s="22"/>
      <c r="I14" s="22"/>
      <c r="J14" s="21"/>
      <c r="K14" s="21"/>
      <c r="L14" s="21">
        <v>0.125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65"/>
      <c r="X14" s="65"/>
      <c r="Y14" s="65"/>
      <c r="Z14" s="65"/>
      <c r="AA14" s="66"/>
      <c r="AB14" s="70"/>
    </row>
    <row r="15" spans="1:28">
      <c r="A15" s="23"/>
      <c r="B15" s="24"/>
      <c r="C15" s="25"/>
      <c r="D15" s="26"/>
      <c r="E15" s="26"/>
      <c r="F15" s="26"/>
      <c r="G15" s="26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68"/>
      <c r="X15" s="68"/>
      <c r="Y15" s="68"/>
      <c r="Z15" s="68"/>
      <c r="AA15" s="69"/>
      <c r="AB15" s="70"/>
    </row>
    <row r="16" spans="1:28">
      <c r="A16" s="23"/>
      <c r="B16" s="24"/>
      <c r="C16" s="25"/>
      <c r="D16" s="26"/>
      <c r="E16" s="26"/>
      <c r="F16" s="26"/>
      <c r="G16" s="26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68"/>
      <c r="X16" s="68"/>
      <c r="Y16" s="68"/>
      <c r="Z16" s="68"/>
      <c r="AA16" s="69"/>
      <c r="AB16" s="70"/>
    </row>
    <row r="17" ht="13.95" spans="1:28">
      <c r="A17" s="34"/>
      <c r="B17" s="30"/>
      <c r="C17" s="35"/>
      <c r="D17" s="36"/>
      <c r="E17" s="36"/>
      <c r="F17" s="36"/>
      <c r="G17" s="36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73"/>
      <c r="X17" s="73"/>
      <c r="Y17" s="73"/>
      <c r="Z17" s="73"/>
      <c r="AA17" s="74"/>
      <c r="AB17" s="70"/>
    </row>
    <row r="18" ht="20" customHeight="1" spans="1:28">
      <c r="A18" s="38" t="s">
        <v>35</v>
      </c>
      <c r="B18" s="39" t="s">
        <v>147</v>
      </c>
      <c r="C18" s="20"/>
      <c r="D18" s="21"/>
      <c r="E18" s="21"/>
      <c r="F18" s="21"/>
      <c r="G18" s="21"/>
      <c r="H18" s="22"/>
      <c r="I18" s="22"/>
      <c r="J18" s="21"/>
      <c r="K18" s="21"/>
      <c r="L18" s="21"/>
      <c r="M18" s="21">
        <v>0.078</v>
      </c>
      <c r="N18" s="21">
        <v>0.0103</v>
      </c>
      <c r="O18" s="21">
        <v>0.01</v>
      </c>
      <c r="P18" s="21">
        <v>0.002322</v>
      </c>
      <c r="Q18" s="21">
        <v>0.0834</v>
      </c>
      <c r="R18" s="21">
        <v>0.005</v>
      </c>
      <c r="S18" s="21"/>
      <c r="T18" s="21"/>
      <c r="U18" s="21"/>
      <c r="V18" s="21"/>
      <c r="W18" s="65"/>
      <c r="X18" s="65"/>
      <c r="Y18" s="65"/>
      <c r="Z18" s="65"/>
      <c r="AA18" s="66"/>
      <c r="AB18" s="70"/>
    </row>
    <row r="19" spans="1:28">
      <c r="A19" s="40"/>
      <c r="B19" s="41" t="s">
        <v>148</v>
      </c>
      <c r="C19" s="25"/>
      <c r="D19" s="26"/>
      <c r="E19" s="26"/>
      <c r="F19" s="26"/>
      <c r="G19" s="26"/>
      <c r="H19" s="27"/>
      <c r="I19" s="27"/>
      <c r="J19" s="26"/>
      <c r="K19" s="26"/>
      <c r="L19" s="26"/>
      <c r="M19" s="26"/>
      <c r="N19" s="26">
        <v>0.005</v>
      </c>
      <c r="O19" s="26">
        <v>0.01</v>
      </c>
      <c r="P19" s="26">
        <v>0.006444</v>
      </c>
      <c r="Q19" s="26"/>
      <c r="R19" s="26"/>
      <c r="S19" s="26">
        <v>0.076</v>
      </c>
      <c r="T19" s="26">
        <v>0.005</v>
      </c>
      <c r="U19" s="26">
        <v>0.0064</v>
      </c>
      <c r="V19" s="26">
        <v>0.065</v>
      </c>
      <c r="W19" s="68"/>
      <c r="X19" s="68"/>
      <c r="Y19" s="68"/>
      <c r="Z19" s="68"/>
      <c r="AA19" s="69"/>
      <c r="AB19" s="70"/>
    </row>
    <row r="20" spans="1:28">
      <c r="A20" s="40"/>
      <c r="B20" s="41" t="s">
        <v>149</v>
      </c>
      <c r="C20" s="25"/>
      <c r="D20" s="26">
        <v>0.0071</v>
      </c>
      <c r="E20" s="26"/>
      <c r="F20" s="26"/>
      <c r="G20" s="26"/>
      <c r="H20" s="27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>
        <v>0.035</v>
      </c>
      <c r="U20" s="26"/>
      <c r="V20" s="26"/>
      <c r="W20" s="68"/>
      <c r="X20" s="68"/>
      <c r="Y20" s="68"/>
      <c r="Z20" s="68"/>
      <c r="AA20" s="69"/>
      <c r="AB20" s="70"/>
    </row>
    <row r="21" spans="1:28">
      <c r="A21" s="40"/>
      <c r="B21" s="41" t="s">
        <v>39</v>
      </c>
      <c r="C21" s="25"/>
      <c r="D21" s="26"/>
      <c r="E21" s="26"/>
      <c r="F21" s="26"/>
      <c r="G21" s="26"/>
      <c r="H21" s="27"/>
      <c r="I21" s="27"/>
      <c r="J21" s="26"/>
      <c r="K21" s="26"/>
      <c r="L21" s="26"/>
      <c r="M21" s="26"/>
      <c r="N21" s="26">
        <v>0.01</v>
      </c>
      <c r="O21" s="26">
        <v>0.01</v>
      </c>
      <c r="P21" s="26">
        <v>0.003444</v>
      </c>
      <c r="Q21" s="26"/>
      <c r="R21" s="26"/>
      <c r="S21" s="26"/>
      <c r="T21" s="26"/>
      <c r="U21" s="26">
        <v>0.003</v>
      </c>
      <c r="V21" s="26"/>
      <c r="W21" s="68"/>
      <c r="X21" s="68">
        <v>0.004</v>
      </c>
      <c r="Y21" s="68"/>
      <c r="Z21" s="68"/>
      <c r="AA21" s="69"/>
      <c r="AB21" s="70"/>
    </row>
    <row r="22" spans="1:28">
      <c r="A22" s="40"/>
      <c r="B22" s="41" t="s">
        <v>150</v>
      </c>
      <c r="C22" s="25"/>
      <c r="D22" s="26"/>
      <c r="E22" s="26">
        <v>0.009</v>
      </c>
      <c r="F22" s="26"/>
      <c r="G22" s="26"/>
      <c r="H22" s="27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68">
        <v>0.02</v>
      </c>
      <c r="X22" s="68"/>
      <c r="Y22" s="68"/>
      <c r="Z22" s="68"/>
      <c r="AA22" s="69"/>
      <c r="AB22" s="70"/>
    </row>
    <row r="23" spans="1:28">
      <c r="A23" s="40"/>
      <c r="B23" s="28" t="s">
        <v>41</v>
      </c>
      <c r="C23" s="25"/>
      <c r="D23" s="26"/>
      <c r="E23" s="26"/>
      <c r="F23" s="26"/>
      <c r="G23" s="26"/>
      <c r="H23" s="27"/>
      <c r="I23" s="27"/>
      <c r="J23" s="26"/>
      <c r="K23" s="26">
        <v>0.0554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68"/>
      <c r="X23" s="68"/>
      <c r="Y23" s="68"/>
      <c r="Z23" s="68"/>
      <c r="AA23" s="69"/>
      <c r="AB23" s="70"/>
    </row>
    <row r="24" ht="13.95" spans="1:28">
      <c r="A24" s="42"/>
      <c r="B24" s="43"/>
      <c r="C24" s="31"/>
      <c r="D24" s="32"/>
      <c r="E24" s="32"/>
      <c r="F24" s="32"/>
      <c r="G24" s="32"/>
      <c r="H24" s="33"/>
      <c r="I24" s="3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71"/>
      <c r="X24" s="71"/>
      <c r="Y24" s="71"/>
      <c r="Z24" s="71"/>
      <c r="AA24" s="72"/>
      <c r="AB24" s="70"/>
    </row>
    <row r="25" spans="1:28">
      <c r="A25" s="38" t="s">
        <v>42</v>
      </c>
      <c r="B25" s="19" t="s">
        <v>115</v>
      </c>
      <c r="C25" s="20">
        <v>0.1874</v>
      </c>
      <c r="D25" s="21"/>
      <c r="E25" s="21">
        <v>0.0063</v>
      </c>
      <c r="F25" s="21"/>
      <c r="G25" s="21"/>
      <c r="H25" s="22"/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65"/>
      <c r="X25" s="65"/>
      <c r="Y25" s="65">
        <v>0.025</v>
      </c>
      <c r="Z25" s="65"/>
      <c r="AA25" s="66"/>
      <c r="AB25" s="70"/>
    </row>
    <row r="26" spans="1:28">
      <c r="A26" s="40"/>
      <c r="B26" s="24" t="s">
        <v>73</v>
      </c>
      <c r="C26" s="25"/>
      <c r="D26" s="26"/>
      <c r="E26" s="26">
        <v>0.008</v>
      </c>
      <c r="F26" s="26"/>
      <c r="G26" s="26"/>
      <c r="H26" s="27">
        <v>0.0006</v>
      </c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68"/>
      <c r="X26" s="68"/>
      <c r="Y26" s="68"/>
      <c r="Z26" s="68"/>
      <c r="AA26" s="69"/>
      <c r="AB26" s="70"/>
    </row>
    <row r="27" spans="1:28">
      <c r="A27" s="40"/>
      <c r="B27" s="24" t="s">
        <v>110</v>
      </c>
      <c r="C27" s="25"/>
      <c r="D27" s="26"/>
      <c r="E27" s="26"/>
      <c r="F27" s="26"/>
      <c r="G27" s="26"/>
      <c r="H27" s="27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68"/>
      <c r="X27" s="68"/>
      <c r="Y27" s="68"/>
      <c r="Z27" s="68">
        <v>0.025</v>
      </c>
      <c r="AA27" s="69"/>
      <c r="AB27" s="70"/>
    </row>
    <row r="28" ht="13.95" spans="1:28">
      <c r="A28" s="40"/>
      <c r="B28" s="24"/>
      <c r="C28" s="25"/>
      <c r="D28" s="26"/>
      <c r="E28" s="26"/>
      <c r="F28" s="26"/>
      <c r="G28" s="26"/>
      <c r="H28" s="27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68"/>
      <c r="X28" s="68"/>
      <c r="Y28" s="68"/>
      <c r="Z28" s="68"/>
      <c r="AA28" s="69"/>
      <c r="AB28" s="75"/>
    </row>
    <row r="29" ht="13.95" spans="1:28">
      <c r="A29" s="42"/>
      <c r="B29" s="30"/>
      <c r="C29" s="31"/>
      <c r="D29" s="32"/>
      <c r="E29" s="32"/>
      <c r="F29" s="32"/>
      <c r="G29" s="32"/>
      <c r="H29" s="33"/>
      <c r="I29" s="33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71"/>
      <c r="X29" s="71"/>
      <c r="Y29" s="71"/>
      <c r="Z29" s="71"/>
      <c r="AA29" s="72">
        <v>1</v>
      </c>
      <c r="AB29" s="76"/>
    </row>
    <row r="30" ht="15.6" spans="1:28">
      <c r="A30" s="44" t="s">
        <v>45</v>
      </c>
      <c r="B30" s="45"/>
      <c r="C30" s="20">
        <f t="shared" ref="C30:AC30" si="0">SUM(C9:C29)</f>
        <v>0.1874</v>
      </c>
      <c r="D30" s="21">
        <f t="shared" si="0"/>
        <v>0.0231</v>
      </c>
      <c r="E30" s="21">
        <f t="shared" si="0"/>
        <v>0.0395</v>
      </c>
      <c r="F30" s="21">
        <f t="shared" si="0"/>
        <v>0.0401</v>
      </c>
      <c r="G30" s="21">
        <f t="shared" si="0"/>
        <v>0.0124</v>
      </c>
      <c r="H30" s="21">
        <f t="shared" si="0"/>
        <v>0.0012</v>
      </c>
      <c r="I30" s="21">
        <f t="shared" si="0"/>
        <v>0.003</v>
      </c>
      <c r="J30" s="21">
        <f t="shared" si="0"/>
        <v>0.0404</v>
      </c>
      <c r="K30" s="21">
        <f t="shared" si="0"/>
        <v>0.0554</v>
      </c>
      <c r="L30" s="21">
        <f t="shared" si="0"/>
        <v>0.125</v>
      </c>
      <c r="M30" s="21">
        <f t="shared" si="0"/>
        <v>0.078</v>
      </c>
      <c r="N30" s="21">
        <f t="shared" si="0"/>
        <v>0.0253</v>
      </c>
      <c r="O30" s="21">
        <f t="shared" si="0"/>
        <v>0.03</v>
      </c>
      <c r="P30" s="21">
        <f t="shared" si="0"/>
        <v>0.01221</v>
      </c>
      <c r="Q30" s="21">
        <f t="shared" si="0"/>
        <v>0.0834</v>
      </c>
      <c r="R30" s="21">
        <f t="shared" si="0"/>
        <v>0.005</v>
      </c>
      <c r="S30" s="21">
        <f t="shared" si="0"/>
        <v>0.076</v>
      </c>
      <c r="T30" s="21">
        <f t="shared" si="0"/>
        <v>0.04</v>
      </c>
      <c r="U30" s="21">
        <f t="shared" si="0"/>
        <v>0.0094</v>
      </c>
      <c r="V30" s="21">
        <f t="shared" si="0"/>
        <v>0.065</v>
      </c>
      <c r="W30" s="21">
        <f t="shared" si="0"/>
        <v>0.02</v>
      </c>
      <c r="X30" s="21">
        <f t="shared" si="0"/>
        <v>0.004</v>
      </c>
      <c r="Y30" s="21">
        <f t="shared" si="0"/>
        <v>0.025</v>
      </c>
      <c r="Z30" s="77">
        <f t="shared" si="0"/>
        <v>0.025</v>
      </c>
      <c r="AA30" s="78">
        <f t="shared" si="0"/>
        <v>1</v>
      </c>
      <c r="AB30" s="19">
        <f t="shared" si="0"/>
        <v>0</v>
      </c>
    </row>
    <row r="31" ht="15.6" hidden="1" spans="1:28">
      <c r="A31" s="46" t="s">
        <v>46</v>
      </c>
      <c r="B31" s="47"/>
      <c r="C31" s="48">
        <f>16*C30</f>
        <v>2.9984</v>
      </c>
      <c r="D31" s="48">
        <f t="shared" ref="D31:AA31" si="1">16*D30</f>
        <v>0.3696</v>
      </c>
      <c r="E31" s="48">
        <f t="shared" si="1"/>
        <v>0.632</v>
      </c>
      <c r="F31" s="48">
        <f t="shared" si="1"/>
        <v>0.6416</v>
      </c>
      <c r="G31" s="48">
        <f t="shared" si="1"/>
        <v>0.1984</v>
      </c>
      <c r="H31" s="48">
        <f t="shared" si="1"/>
        <v>0.0192</v>
      </c>
      <c r="I31" s="48">
        <f t="shared" si="1"/>
        <v>0.048</v>
      </c>
      <c r="J31" s="48">
        <f t="shared" si="1"/>
        <v>0.6464</v>
      </c>
      <c r="K31" s="48">
        <f t="shared" si="1"/>
        <v>0.8864</v>
      </c>
      <c r="L31" s="48">
        <f t="shared" si="1"/>
        <v>2</v>
      </c>
      <c r="M31" s="48">
        <f t="shared" si="1"/>
        <v>1.248</v>
      </c>
      <c r="N31" s="48">
        <f t="shared" si="1"/>
        <v>0.4048</v>
      </c>
      <c r="O31" s="48">
        <f t="shared" si="1"/>
        <v>0.48</v>
      </c>
      <c r="P31" s="48">
        <f t="shared" si="1"/>
        <v>0.19536</v>
      </c>
      <c r="Q31" s="48">
        <f t="shared" si="1"/>
        <v>1.3344</v>
      </c>
      <c r="R31" s="48">
        <f t="shared" si="1"/>
        <v>0.08</v>
      </c>
      <c r="S31" s="48">
        <f t="shared" si="1"/>
        <v>1.216</v>
      </c>
      <c r="T31" s="48">
        <f t="shared" si="1"/>
        <v>0.64</v>
      </c>
      <c r="U31" s="48">
        <f t="shared" si="1"/>
        <v>0.1504</v>
      </c>
      <c r="V31" s="48">
        <f t="shared" si="1"/>
        <v>1.04</v>
      </c>
      <c r="W31" s="48">
        <f t="shared" si="1"/>
        <v>0.32</v>
      </c>
      <c r="X31" s="48">
        <f t="shared" si="1"/>
        <v>0.064</v>
      </c>
      <c r="Y31" s="48">
        <f t="shared" si="1"/>
        <v>0.4</v>
      </c>
      <c r="Z31" s="48">
        <v>4</v>
      </c>
      <c r="AA31" s="48">
        <f>16*AA30</f>
        <v>16</v>
      </c>
      <c r="AB31" s="24">
        <f>74*AB30</f>
        <v>0</v>
      </c>
    </row>
    <row r="32" ht="15.6" spans="1:28">
      <c r="A32" s="46" t="s">
        <v>46</v>
      </c>
      <c r="B32" s="47"/>
      <c r="C32" s="48">
        <f t="shared" ref="C32:Z32" si="2">ROUND(C31,2)</f>
        <v>3</v>
      </c>
      <c r="D32" s="49">
        <f t="shared" si="2"/>
        <v>0.37</v>
      </c>
      <c r="E32" s="49">
        <f t="shared" si="2"/>
        <v>0.63</v>
      </c>
      <c r="F32" s="49">
        <f t="shared" si="2"/>
        <v>0.64</v>
      </c>
      <c r="G32" s="49">
        <f t="shared" si="2"/>
        <v>0.2</v>
      </c>
      <c r="H32" s="27">
        <f t="shared" si="2"/>
        <v>0.02</v>
      </c>
      <c r="I32" s="27">
        <f t="shared" si="2"/>
        <v>0.05</v>
      </c>
      <c r="J32" s="49">
        <f t="shared" si="2"/>
        <v>0.65</v>
      </c>
      <c r="K32" s="49">
        <f t="shared" si="2"/>
        <v>0.89</v>
      </c>
      <c r="L32" s="49">
        <f t="shared" si="2"/>
        <v>2</v>
      </c>
      <c r="M32" s="49">
        <f t="shared" si="2"/>
        <v>1.25</v>
      </c>
      <c r="N32" s="49">
        <f t="shared" si="2"/>
        <v>0.4</v>
      </c>
      <c r="O32" s="49">
        <f t="shared" si="2"/>
        <v>0.48</v>
      </c>
      <c r="P32" s="49">
        <f t="shared" si="2"/>
        <v>0.2</v>
      </c>
      <c r="Q32" s="49">
        <f t="shared" si="2"/>
        <v>1.33</v>
      </c>
      <c r="R32" s="49">
        <f t="shared" si="2"/>
        <v>0.08</v>
      </c>
      <c r="S32" s="49">
        <f t="shared" si="2"/>
        <v>1.22</v>
      </c>
      <c r="T32" s="49">
        <f t="shared" si="2"/>
        <v>0.64</v>
      </c>
      <c r="U32" s="49">
        <f t="shared" si="2"/>
        <v>0.15</v>
      </c>
      <c r="V32" s="49">
        <f t="shared" si="2"/>
        <v>1.04</v>
      </c>
      <c r="W32" s="49">
        <f t="shared" si="2"/>
        <v>0.32</v>
      </c>
      <c r="X32" s="49">
        <f t="shared" si="2"/>
        <v>0.06</v>
      </c>
      <c r="Y32" s="49">
        <f t="shared" si="2"/>
        <v>0.4</v>
      </c>
      <c r="Z32" s="49">
        <f t="shared" si="2"/>
        <v>4</v>
      </c>
      <c r="AA32" s="69">
        <v>1</v>
      </c>
      <c r="AB32" s="24"/>
    </row>
    <row r="33" ht="15.6" spans="1:28">
      <c r="A33" s="46" t="s">
        <v>47</v>
      </c>
      <c r="B33" s="47"/>
      <c r="C33" s="49">
        <v>65</v>
      </c>
      <c r="D33" s="49">
        <v>730</v>
      </c>
      <c r="E33" s="49">
        <v>68</v>
      </c>
      <c r="F33" s="49">
        <v>105.55</v>
      </c>
      <c r="G33" s="49">
        <v>500</v>
      </c>
      <c r="H33" s="49">
        <v>1400</v>
      </c>
      <c r="I33" s="49">
        <v>180</v>
      </c>
      <c r="J33" s="49">
        <v>63.16</v>
      </c>
      <c r="K33" s="49">
        <v>40</v>
      </c>
      <c r="L33" s="49">
        <v>100</v>
      </c>
      <c r="M33" s="49">
        <v>45</v>
      </c>
      <c r="N33" s="49">
        <v>39</v>
      </c>
      <c r="O33" s="49">
        <v>60</v>
      </c>
      <c r="P33" s="49">
        <v>218.48</v>
      </c>
      <c r="Q33" s="49">
        <v>220</v>
      </c>
      <c r="R33" s="49">
        <v>97</v>
      </c>
      <c r="S33" s="49">
        <v>59</v>
      </c>
      <c r="T33" s="49">
        <v>55</v>
      </c>
      <c r="U33" s="49">
        <v>96</v>
      </c>
      <c r="V33" s="49">
        <v>450</v>
      </c>
      <c r="W33" s="49">
        <v>200</v>
      </c>
      <c r="X33" s="49">
        <v>366.16</v>
      </c>
      <c r="Y33" s="49">
        <v>35</v>
      </c>
      <c r="Z33" s="49">
        <v>35</v>
      </c>
      <c r="AA33" s="69">
        <v>12</v>
      </c>
      <c r="AB33" s="79"/>
    </row>
    <row r="34" ht="16.35" spans="1:28">
      <c r="A34" s="50" t="s">
        <v>48</v>
      </c>
      <c r="B34" s="51"/>
      <c r="C34" s="52">
        <f>C32*C33</f>
        <v>195</v>
      </c>
      <c r="D34" s="52">
        <f t="shared" ref="D34:AB34" si="3">D32*D33</f>
        <v>270.1</v>
      </c>
      <c r="E34" s="52">
        <f t="shared" si="3"/>
        <v>42.84</v>
      </c>
      <c r="F34" s="52">
        <f t="shared" si="3"/>
        <v>67.552</v>
      </c>
      <c r="G34" s="52">
        <f t="shared" si="3"/>
        <v>100</v>
      </c>
      <c r="H34" s="52">
        <f t="shared" si="3"/>
        <v>28</v>
      </c>
      <c r="I34" s="52">
        <f t="shared" si="3"/>
        <v>9</v>
      </c>
      <c r="J34" s="52">
        <f t="shared" si="3"/>
        <v>41.054</v>
      </c>
      <c r="K34" s="52">
        <f t="shared" si="3"/>
        <v>35.6</v>
      </c>
      <c r="L34" s="52">
        <f t="shared" si="3"/>
        <v>200</v>
      </c>
      <c r="M34" s="52">
        <f t="shared" si="3"/>
        <v>56.25</v>
      </c>
      <c r="N34" s="52">
        <f t="shared" si="3"/>
        <v>15.6</v>
      </c>
      <c r="O34" s="52">
        <f t="shared" si="3"/>
        <v>28.8</v>
      </c>
      <c r="P34" s="52">
        <f t="shared" si="3"/>
        <v>43.696</v>
      </c>
      <c r="Q34" s="52">
        <f t="shared" si="3"/>
        <v>292.6</v>
      </c>
      <c r="R34" s="52">
        <f t="shared" si="3"/>
        <v>7.76</v>
      </c>
      <c r="S34" s="52">
        <f t="shared" si="3"/>
        <v>71.98</v>
      </c>
      <c r="T34" s="52">
        <f t="shared" si="3"/>
        <v>35.2</v>
      </c>
      <c r="U34" s="52">
        <f t="shared" si="3"/>
        <v>14.4</v>
      </c>
      <c r="V34" s="52">
        <f t="shared" si="3"/>
        <v>468</v>
      </c>
      <c r="W34" s="52">
        <f t="shared" si="3"/>
        <v>64</v>
      </c>
      <c r="X34" s="52">
        <f t="shared" si="3"/>
        <v>21.9696</v>
      </c>
      <c r="Y34" s="52">
        <f t="shared" si="3"/>
        <v>14</v>
      </c>
      <c r="Z34" s="52">
        <f t="shared" si="3"/>
        <v>140</v>
      </c>
      <c r="AA34" s="52">
        <f t="shared" si="3"/>
        <v>12</v>
      </c>
      <c r="AB34" s="80">
        <f>SUM(C34:AA34)</f>
        <v>2275.4016</v>
      </c>
    </row>
    <row r="35" ht="15.6" spans="1:28">
      <c r="A35" s="53"/>
      <c r="B35" s="53"/>
      <c r="C35" s="54"/>
      <c r="D35" s="54"/>
      <c r="E35" s="54"/>
      <c r="F35" s="54"/>
      <c r="G35" s="54"/>
      <c r="H35" s="55"/>
      <c r="I35" s="55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7">
        <f>AB34/AB2</f>
        <v>142.2126</v>
      </c>
    </row>
    <row r="36" customFormat="1" ht="27" customHeight="1" spans="2:13">
      <c r="B36" s="56" t="s">
        <v>74</v>
      </c>
      <c r="M36" s="57"/>
    </row>
    <row r="37" customFormat="1" ht="27" customHeight="1" spans="2:13">
      <c r="B37" s="56" t="s">
        <v>75</v>
      </c>
      <c r="M37" s="57"/>
    </row>
    <row r="38" customFormat="1" ht="27" customHeight="1" spans="2:2">
      <c r="B38" s="56" t="s">
        <v>76</v>
      </c>
    </row>
  </sheetData>
  <mergeCells count="40">
    <mergeCell ref="A1:AB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8"/>
  </mergeCells>
  <pageMargins left="0.0784722222222222" right="0.196527777777778" top="1.05069444444444" bottom="1.05069444444444" header="0.708333333333333" footer="0.786805555555556"/>
  <pageSetup paperSize="9" scale="73" orientation="landscape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7"/>
  <sheetViews>
    <sheetView workbookViewId="0">
      <pane ySplit="7" topLeftCell="A17" activePane="bottomLeft" state="frozen"/>
      <selection/>
      <selection pane="bottomLeft" activeCell="B10" sqref="B10"/>
    </sheetView>
  </sheetViews>
  <sheetFormatPr defaultColWidth="11.537037037037" defaultRowHeight="13.2"/>
  <cols>
    <col min="1" max="1" width="6.33333333333333" customWidth="1"/>
    <col min="2" max="2" width="26.7777777777778" customWidth="1"/>
    <col min="3" max="3" width="6.88888888888889" customWidth="1"/>
    <col min="4" max="4" width="7.55555555555556" customWidth="1"/>
    <col min="5" max="5" width="6.55555555555556" customWidth="1"/>
    <col min="6" max="6" width="7" customWidth="1"/>
    <col min="7" max="7" width="6.22222222222222" customWidth="1"/>
    <col min="8" max="9" width="7" customWidth="1"/>
    <col min="10" max="10" width="6.44444444444444" customWidth="1"/>
    <col min="11" max="12" width="6.33333333333333" customWidth="1"/>
    <col min="13" max="13" width="7.77777777777778" customWidth="1"/>
    <col min="14" max="14" width="5.77777777777778" customWidth="1"/>
    <col min="15" max="15" width="7" customWidth="1"/>
    <col min="16" max="16" width="6.44444444444444" customWidth="1"/>
    <col min="17" max="17" width="6" customWidth="1"/>
    <col min="18" max="18" width="6.44444444444444" customWidth="1"/>
    <col min="19" max="19" width="7" customWidth="1"/>
    <col min="20" max="20" width="6.55555555555556" customWidth="1"/>
    <col min="21" max="21" width="6.11111111111111" customWidth="1"/>
    <col min="22" max="22" width="6.66666666666667" customWidth="1"/>
    <col min="23" max="23" width="7" customWidth="1"/>
    <col min="24" max="24" width="6.22222222222222" customWidth="1"/>
    <col min="25" max="25" width="6" customWidth="1"/>
    <col min="26" max="26" width="9.11111111111111" customWidth="1"/>
  </cols>
  <sheetData>
    <row r="1" s="1" customFormat="1" ht="43" customHeight="1" spans="1:1">
      <c r="A1" s="1" t="s">
        <v>0</v>
      </c>
    </row>
    <row r="2" customHeight="1" spans="1:26">
      <c r="A2" s="3"/>
      <c r="B2" s="81" t="s">
        <v>151</v>
      </c>
      <c r="C2" s="82" t="s">
        <v>2</v>
      </c>
      <c r="D2" s="5" t="s">
        <v>3</v>
      </c>
      <c r="E2" s="5" t="s">
        <v>4</v>
      </c>
      <c r="F2" s="5" t="s">
        <v>6</v>
      </c>
      <c r="G2" s="5" t="s">
        <v>53</v>
      </c>
      <c r="H2" s="5" t="s">
        <v>96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81</v>
      </c>
      <c r="R2" s="5" t="s">
        <v>56</v>
      </c>
      <c r="S2" s="5" t="s">
        <v>80</v>
      </c>
      <c r="T2" s="5" t="s">
        <v>24</v>
      </c>
      <c r="U2" s="5" t="s">
        <v>18</v>
      </c>
      <c r="V2" s="5" t="s">
        <v>85</v>
      </c>
      <c r="W2" s="5" t="s">
        <v>97</v>
      </c>
      <c r="X2" s="5" t="s">
        <v>84</v>
      </c>
      <c r="Y2" s="5" t="s">
        <v>117</v>
      </c>
      <c r="Z2" s="149">
        <v>18</v>
      </c>
    </row>
    <row r="3" spans="1:26">
      <c r="A3" s="7"/>
      <c r="B3" s="84"/>
      <c r="C3" s="8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50"/>
    </row>
    <row r="4" spans="1:26">
      <c r="A4" s="7"/>
      <c r="B4" s="84"/>
      <c r="C4" s="85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50"/>
    </row>
    <row r="5" ht="12" customHeight="1" spans="1:26">
      <c r="A5" s="7"/>
      <c r="B5" s="84"/>
      <c r="C5" s="8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50"/>
    </row>
    <row r="6" spans="1:26">
      <c r="A6" s="7"/>
      <c r="B6" s="84"/>
      <c r="C6" s="8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0"/>
    </row>
    <row r="7" ht="28" customHeight="1" spans="1:26">
      <c r="A7" s="11"/>
      <c r="B7" s="87"/>
      <c r="C7" s="8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1"/>
    </row>
    <row r="8" ht="18" customHeight="1" spans="1:26">
      <c r="A8" s="90"/>
      <c r="B8" s="91"/>
      <c r="C8" s="92">
        <v>1</v>
      </c>
      <c r="D8" s="93">
        <v>2</v>
      </c>
      <c r="E8" s="93">
        <v>3</v>
      </c>
      <c r="F8" s="92">
        <v>4</v>
      </c>
      <c r="G8" s="92">
        <v>5</v>
      </c>
      <c r="H8" s="93">
        <v>6</v>
      </c>
      <c r="I8" s="93">
        <v>7</v>
      </c>
      <c r="J8" s="92">
        <v>8</v>
      </c>
      <c r="K8" s="92">
        <v>9</v>
      </c>
      <c r="L8" s="93">
        <v>10</v>
      </c>
      <c r="M8" s="93">
        <v>11</v>
      </c>
      <c r="N8" s="92">
        <v>12</v>
      </c>
      <c r="O8" s="92">
        <v>13</v>
      </c>
      <c r="P8" s="93">
        <v>14</v>
      </c>
      <c r="Q8" s="93">
        <v>15</v>
      </c>
      <c r="R8" s="92">
        <v>16</v>
      </c>
      <c r="S8" s="92">
        <v>17</v>
      </c>
      <c r="T8" s="93">
        <v>18</v>
      </c>
      <c r="U8" s="93">
        <v>19</v>
      </c>
      <c r="V8" s="92">
        <v>20</v>
      </c>
      <c r="W8" s="92">
        <v>21</v>
      </c>
      <c r="X8" s="93">
        <v>22</v>
      </c>
      <c r="Y8" s="93">
        <v>23</v>
      </c>
      <c r="Z8" s="142" t="s">
        <v>28</v>
      </c>
    </row>
    <row r="9" spans="1:26">
      <c r="A9" s="18" t="s">
        <v>29</v>
      </c>
      <c r="B9" s="19" t="s">
        <v>62</v>
      </c>
      <c r="C9" s="20">
        <v>0.15</v>
      </c>
      <c r="D9" s="21"/>
      <c r="E9" s="21">
        <v>0.006</v>
      </c>
      <c r="F9" s="22"/>
      <c r="G9" s="22">
        <v>0.025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65"/>
      <c r="V9" s="65"/>
      <c r="W9" s="65"/>
      <c r="X9" s="65"/>
      <c r="Y9" s="65"/>
      <c r="Z9" s="67" t="s">
        <v>120</v>
      </c>
    </row>
    <row r="10" spans="1:26">
      <c r="A10" s="23"/>
      <c r="B10" s="24" t="s">
        <v>64</v>
      </c>
      <c r="C10" s="25"/>
      <c r="D10" s="26"/>
      <c r="E10" s="26">
        <v>0.009</v>
      </c>
      <c r="F10" s="27">
        <v>0.0006</v>
      </c>
      <c r="G10" s="27"/>
      <c r="H10" s="26"/>
      <c r="I10" s="26"/>
      <c r="J10" s="26">
        <v>0.003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68"/>
      <c r="V10" s="68"/>
      <c r="W10" s="68"/>
      <c r="X10" s="68"/>
      <c r="Y10" s="68"/>
      <c r="Z10" s="70"/>
    </row>
    <row r="11" spans="1:26">
      <c r="A11" s="23"/>
      <c r="B11" s="28" t="s">
        <v>87</v>
      </c>
      <c r="C11" s="25"/>
      <c r="D11" s="26">
        <v>0.01033</v>
      </c>
      <c r="E11" s="26"/>
      <c r="F11" s="27"/>
      <c r="G11" s="27"/>
      <c r="H11" s="26"/>
      <c r="I11" s="26">
        <v>0.0122</v>
      </c>
      <c r="J11" s="26"/>
      <c r="K11" s="26">
        <v>0.03</v>
      </c>
      <c r="L11" s="26"/>
      <c r="M11" s="26"/>
      <c r="N11" s="26"/>
      <c r="O11" s="26"/>
      <c r="P11" s="26"/>
      <c r="Q11" s="26"/>
      <c r="R11" s="26"/>
      <c r="S11" s="26"/>
      <c r="T11" s="26"/>
      <c r="U11" s="68"/>
      <c r="V11" s="68"/>
      <c r="W11" s="68"/>
      <c r="X11" s="68"/>
      <c r="Y11" s="68"/>
      <c r="Z11" s="70"/>
    </row>
    <row r="12" spans="1:26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8"/>
      <c r="V12" s="68"/>
      <c r="W12" s="68"/>
      <c r="X12" s="68"/>
      <c r="Y12" s="68"/>
      <c r="Z12" s="70"/>
    </row>
    <row r="13" ht="13.95" spans="1:26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71"/>
      <c r="V13" s="71"/>
      <c r="W13" s="71"/>
      <c r="X13" s="71"/>
      <c r="Y13" s="71"/>
      <c r="Z13" s="70"/>
    </row>
    <row r="14" spans="1:26">
      <c r="A14" s="18" t="s">
        <v>34</v>
      </c>
      <c r="B14" s="19" t="s">
        <v>97</v>
      </c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65"/>
      <c r="V14" s="65"/>
      <c r="W14" s="65">
        <v>0.2138888</v>
      </c>
      <c r="X14" s="65"/>
      <c r="Y14" s="65"/>
      <c r="Z14" s="70"/>
    </row>
    <row r="15" spans="1:26">
      <c r="A15" s="23"/>
      <c r="B15" s="24"/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8"/>
      <c r="V15" s="68"/>
      <c r="W15" s="68"/>
      <c r="X15" s="68"/>
      <c r="Y15" s="68"/>
      <c r="Z15" s="70"/>
    </row>
    <row r="16" spans="1:26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68"/>
      <c r="V16" s="68"/>
      <c r="W16" s="68"/>
      <c r="X16" s="68"/>
      <c r="Y16" s="68"/>
      <c r="Z16" s="70"/>
    </row>
    <row r="17" ht="13.95" spans="1:26">
      <c r="A17" s="34"/>
      <c r="B17" s="30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73"/>
      <c r="V17" s="73"/>
      <c r="W17" s="73"/>
      <c r="X17" s="73"/>
      <c r="Y17" s="73"/>
      <c r="Z17" s="70"/>
    </row>
    <row r="18" ht="26.4" spans="1:26">
      <c r="A18" s="38" t="s">
        <v>35</v>
      </c>
      <c r="B18" s="39" t="s">
        <v>152</v>
      </c>
      <c r="C18" s="20"/>
      <c r="D18" s="21"/>
      <c r="E18" s="21">
        <v>0.0011</v>
      </c>
      <c r="F18" s="22"/>
      <c r="G18" s="22"/>
      <c r="H18" s="21"/>
      <c r="I18" s="21"/>
      <c r="J18" s="21"/>
      <c r="K18" s="21"/>
      <c r="L18" s="21"/>
      <c r="M18" s="21">
        <v>0.081</v>
      </c>
      <c r="N18" s="21">
        <v>0.012</v>
      </c>
      <c r="O18" s="21">
        <v>0.011</v>
      </c>
      <c r="P18" s="21">
        <v>0.0032</v>
      </c>
      <c r="Q18" s="21">
        <v>0.06</v>
      </c>
      <c r="R18" s="21">
        <v>0.047</v>
      </c>
      <c r="S18" s="21">
        <v>0.075</v>
      </c>
      <c r="T18" s="21">
        <v>0.008</v>
      </c>
      <c r="U18" s="65"/>
      <c r="V18" s="65"/>
      <c r="W18" s="65"/>
      <c r="X18" s="65"/>
      <c r="Y18" s="65"/>
      <c r="Z18" s="70"/>
    </row>
    <row r="19" spans="1:26">
      <c r="A19" s="40"/>
      <c r="B19" s="41" t="s">
        <v>153</v>
      </c>
      <c r="C19" s="25"/>
      <c r="D19" s="26"/>
      <c r="E19" s="26"/>
      <c r="F19" s="27"/>
      <c r="G19" s="27"/>
      <c r="H19" s="26"/>
      <c r="I19" s="26"/>
      <c r="J19" s="26"/>
      <c r="K19" s="26"/>
      <c r="L19" s="26"/>
      <c r="M19" s="26"/>
      <c r="N19" s="26">
        <v>0.01</v>
      </c>
      <c r="O19" s="26">
        <v>0.009</v>
      </c>
      <c r="P19" s="26">
        <v>0.0034</v>
      </c>
      <c r="Q19" s="26"/>
      <c r="R19" s="26"/>
      <c r="S19" s="26">
        <v>0.08</v>
      </c>
      <c r="T19" s="26">
        <v>0.004</v>
      </c>
      <c r="U19" s="68">
        <v>0.0032</v>
      </c>
      <c r="V19" s="68"/>
      <c r="W19" s="68"/>
      <c r="X19" s="68"/>
      <c r="Y19" s="68"/>
      <c r="Z19" s="70"/>
    </row>
    <row r="20" spans="1:26">
      <c r="A20" s="40"/>
      <c r="B20" s="163" t="s">
        <v>154</v>
      </c>
      <c r="C20" s="25">
        <v>0.04</v>
      </c>
      <c r="D20" s="26">
        <v>0.0054</v>
      </c>
      <c r="E20" s="26"/>
      <c r="F20" s="27"/>
      <c r="G20" s="27"/>
      <c r="H20" s="26"/>
      <c r="I20" s="26"/>
      <c r="J20" s="26"/>
      <c r="K20" s="26"/>
      <c r="L20" s="26"/>
      <c r="M20" s="26">
        <v>0.196</v>
      </c>
      <c r="N20" s="26"/>
      <c r="O20" s="26"/>
      <c r="P20" s="26"/>
      <c r="Q20" s="26"/>
      <c r="R20" s="26"/>
      <c r="S20" s="26"/>
      <c r="T20" s="26"/>
      <c r="U20" s="68"/>
      <c r="V20" s="68"/>
      <c r="W20" s="68"/>
      <c r="X20" s="68"/>
      <c r="Y20" s="68"/>
      <c r="Z20" s="70"/>
    </row>
    <row r="21" spans="1:26">
      <c r="A21" s="40"/>
      <c r="B21" s="41" t="s">
        <v>69</v>
      </c>
      <c r="C21" s="25"/>
      <c r="D21" s="26"/>
      <c r="E21" s="26">
        <v>0.01</v>
      </c>
      <c r="F21" s="27"/>
      <c r="G21" s="27"/>
      <c r="H21" s="26">
        <v>0.03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68"/>
      <c r="V21" s="68">
        <v>0.014</v>
      </c>
      <c r="W21" s="68"/>
      <c r="X21" s="68"/>
      <c r="Y21" s="68"/>
      <c r="Z21" s="70"/>
    </row>
    <row r="22" spans="1:26">
      <c r="A22" s="40"/>
      <c r="B22" s="28" t="s">
        <v>41</v>
      </c>
      <c r="C22" s="25"/>
      <c r="D22" s="26"/>
      <c r="E22" s="26"/>
      <c r="F22" s="27"/>
      <c r="G22" s="27"/>
      <c r="H22" s="26"/>
      <c r="I22" s="26"/>
      <c r="J22" s="26"/>
      <c r="K22" s="26"/>
      <c r="L22" s="26">
        <v>0.05</v>
      </c>
      <c r="M22" s="26"/>
      <c r="N22" s="26"/>
      <c r="O22" s="26"/>
      <c r="P22" s="26"/>
      <c r="Q22" s="26"/>
      <c r="R22" s="26"/>
      <c r="S22" s="26"/>
      <c r="T22" s="26"/>
      <c r="U22" s="68"/>
      <c r="V22" s="68"/>
      <c r="W22" s="68"/>
      <c r="X22" s="68"/>
      <c r="Y22" s="68"/>
      <c r="Z22" s="70"/>
    </row>
    <row r="23" ht="13.95" spans="1:26">
      <c r="A23" s="42"/>
      <c r="B23" s="43"/>
      <c r="C23" s="31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71"/>
      <c r="V23" s="71"/>
      <c r="W23" s="71"/>
      <c r="X23" s="71"/>
      <c r="Y23" s="71"/>
      <c r="Z23" s="70"/>
    </row>
    <row r="24" spans="1:26">
      <c r="A24" s="38" t="s">
        <v>42</v>
      </c>
      <c r="B24" s="19" t="s">
        <v>123</v>
      </c>
      <c r="C24" s="20">
        <v>0.0322</v>
      </c>
      <c r="D24" s="21">
        <v>0.002</v>
      </c>
      <c r="E24" s="21"/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65"/>
      <c r="V24" s="65"/>
      <c r="W24" s="65"/>
      <c r="X24" s="65">
        <v>1.5</v>
      </c>
      <c r="Y24" s="65"/>
      <c r="Z24" s="70"/>
    </row>
    <row r="25" spans="1:26">
      <c r="A25" s="40"/>
      <c r="B25" s="24" t="s">
        <v>41</v>
      </c>
      <c r="C25" s="25"/>
      <c r="D25" s="26"/>
      <c r="E25" s="26"/>
      <c r="F25" s="27"/>
      <c r="G25" s="27"/>
      <c r="H25" s="26"/>
      <c r="I25" s="26"/>
      <c r="J25" s="26"/>
      <c r="K25" s="26"/>
      <c r="L25" s="26">
        <v>0.024</v>
      </c>
      <c r="M25" s="26"/>
      <c r="N25" s="26"/>
      <c r="O25" s="26"/>
      <c r="P25" s="26"/>
      <c r="Q25" s="26"/>
      <c r="R25" s="26"/>
      <c r="S25" s="26"/>
      <c r="T25" s="26"/>
      <c r="U25" s="68"/>
      <c r="V25" s="68"/>
      <c r="W25" s="68"/>
      <c r="X25" s="68"/>
      <c r="Y25" s="68"/>
      <c r="Z25" s="70"/>
    </row>
    <row r="26" spans="1:26">
      <c r="A26" s="40"/>
      <c r="B26" s="24" t="s">
        <v>73</v>
      </c>
      <c r="C26" s="25"/>
      <c r="D26" s="26"/>
      <c r="E26" s="26">
        <v>0.007</v>
      </c>
      <c r="F26" s="27">
        <v>0.0006</v>
      </c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68"/>
      <c r="V26" s="68"/>
      <c r="W26" s="68"/>
      <c r="X26" s="68"/>
      <c r="Y26" s="68"/>
      <c r="Z26" s="70"/>
    </row>
    <row r="27" ht="15.6" spans="1:26">
      <c r="A27" s="40"/>
      <c r="B27" s="143" t="s">
        <v>117</v>
      </c>
      <c r="C27" s="35"/>
      <c r="D27" s="36"/>
      <c r="E27" s="36"/>
      <c r="F27" s="37"/>
      <c r="G27" s="37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73"/>
      <c r="V27" s="73"/>
      <c r="W27" s="73"/>
      <c r="X27" s="73"/>
      <c r="Y27" s="73">
        <v>0.035</v>
      </c>
      <c r="Z27" s="70"/>
    </row>
    <row r="28" ht="13.95" spans="1:26">
      <c r="A28" s="42"/>
      <c r="B28" s="30"/>
      <c r="C28" s="31"/>
      <c r="D28" s="32"/>
      <c r="E28" s="32"/>
      <c r="F28" s="33"/>
      <c r="G28" s="33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71"/>
      <c r="V28" s="71"/>
      <c r="W28" s="71"/>
      <c r="X28" s="71"/>
      <c r="Y28" s="71"/>
      <c r="Z28" s="30"/>
    </row>
    <row r="29" ht="15.6" spans="1:26">
      <c r="A29" s="44" t="s">
        <v>45</v>
      </c>
      <c r="B29" s="45"/>
      <c r="C29" s="20">
        <f t="shared" ref="C29:AB29" si="0">SUM(C9:C28)</f>
        <v>0.2222</v>
      </c>
      <c r="D29" s="21">
        <f t="shared" si="0"/>
        <v>0.01773</v>
      </c>
      <c r="E29" s="21">
        <f t="shared" si="0"/>
        <v>0.0331</v>
      </c>
      <c r="F29" s="22">
        <f t="shared" si="0"/>
        <v>0.0012</v>
      </c>
      <c r="G29" s="22">
        <f t="shared" si="0"/>
        <v>0.025</v>
      </c>
      <c r="H29" s="21">
        <f t="shared" si="0"/>
        <v>0.03</v>
      </c>
      <c r="I29" s="21">
        <f t="shared" si="0"/>
        <v>0.0122</v>
      </c>
      <c r="J29" s="21">
        <f t="shared" si="0"/>
        <v>0.003</v>
      </c>
      <c r="K29" s="21">
        <f t="shared" si="0"/>
        <v>0.03</v>
      </c>
      <c r="L29" s="21">
        <f t="shared" si="0"/>
        <v>0.074</v>
      </c>
      <c r="M29" s="21">
        <f t="shared" si="0"/>
        <v>0.277</v>
      </c>
      <c r="N29" s="21">
        <f t="shared" si="0"/>
        <v>0.022</v>
      </c>
      <c r="O29" s="21">
        <f t="shared" si="0"/>
        <v>0.02</v>
      </c>
      <c r="P29" s="21">
        <f t="shared" si="0"/>
        <v>0.0066</v>
      </c>
      <c r="Q29" s="21">
        <f t="shared" si="0"/>
        <v>0.06</v>
      </c>
      <c r="R29" s="21">
        <f t="shared" si="0"/>
        <v>0.047</v>
      </c>
      <c r="S29" s="21">
        <f t="shared" si="0"/>
        <v>0.155</v>
      </c>
      <c r="T29" s="21">
        <f t="shared" si="0"/>
        <v>0.012</v>
      </c>
      <c r="U29" s="21">
        <f t="shared" si="0"/>
        <v>0.0032</v>
      </c>
      <c r="V29" s="21">
        <f t="shared" si="0"/>
        <v>0.014</v>
      </c>
      <c r="W29" s="21">
        <f t="shared" si="0"/>
        <v>0.2138888</v>
      </c>
      <c r="X29" s="21">
        <f t="shared" si="0"/>
        <v>1.5</v>
      </c>
      <c r="Y29" s="21">
        <f t="shared" si="0"/>
        <v>0.035</v>
      </c>
      <c r="Z29" s="19"/>
    </row>
    <row r="30" ht="15.6" hidden="1" spans="1:26">
      <c r="A30" s="46" t="s">
        <v>46</v>
      </c>
      <c r="B30" s="47"/>
      <c r="C30" s="25">
        <f>18*C29</f>
        <v>3.9996</v>
      </c>
      <c r="D30" s="25">
        <f t="shared" ref="D30:AC30" si="1">18*D29</f>
        <v>0.31914</v>
      </c>
      <c r="E30" s="25">
        <f t="shared" si="1"/>
        <v>0.5958</v>
      </c>
      <c r="F30" s="25">
        <f t="shared" si="1"/>
        <v>0.0216</v>
      </c>
      <c r="G30" s="25">
        <f t="shared" si="1"/>
        <v>0.45</v>
      </c>
      <c r="H30" s="25">
        <f t="shared" si="1"/>
        <v>0.54</v>
      </c>
      <c r="I30" s="25">
        <f t="shared" si="1"/>
        <v>0.2196</v>
      </c>
      <c r="J30" s="25">
        <f t="shared" si="1"/>
        <v>0.054</v>
      </c>
      <c r="K30" s="25">
        <f t="shared" si="1"/>
        <v>0.54</v>
      </c>
      <c r="L30" s="25">
        <f t="shared" si="1"/>
        <v>1.332</v>
      </c>
      <c r="M30" s="25">
        <f t="shared" si="1"/>
        <v>4.986</v>
      </c>
      <c r="N30" s="25">
        <f t="shared" si="1"/>
        <v>0.396</v>
      </c>
      <c r="O30" s="25">
        <f t="shared" si="1"/>
        <v>0.36</v>
      </c>
      <c r="P30" s="25">
        <f t="shared" si="1"/>
        <v>0.1188</v>
      </c>
      <c r="Q30" s="25">
        <f t="shared" si="1"/>
        <v>1.08</v>
      </c>
      <c r="R30" s="25">
        <f t="shared" si="1"/>
        <v>0.846</v>
      </c>
      <c r="S30" s="25">
        <f t="shared" si="1"/>
        <v>2.79</v>
      </c>
      <c r="T30" s="25">
        <f t="shared" si="1"/>
        <v>0.216</v>
      </c>
      <c r="U30" s="25">
        <f t="shared" si="1"/>
        <v>0.0576</v>
      </c>
      <c r="V30" s="25">
        <f t="shared" si="1"/>
        <v>0.252</v>
      </c>
      <c r="W30" s="25">
        <f t="shared" si="1"/>
        <v>3.8499984</v>
      </c>
      <c r="X30" s="25">
        <f t="shared" si="1"/>
        <v>27</v>
      </c>
      <c r="Y30" s="25">
        <f t="shared" si="1"/>
        <v>0.63</v>
      </c>
      <c r="Z30" s="24"/>
    </row>
    <row r="31" ht="15.6" spans="1:26">
      <c r="A31" s="46" t="s">
        <v>46</v>
      </c>
      <c r="B31" s="47"/>
      <c r="C31" s="48">
        <f t="shared" ref="C31:Y31" si="2">ROUND(C30,2)</f>
        <v>4</v>
      </c>
      <c r="D31" s="49">
        <f t="shared" si="2"/>
        <v>0.32</v>
      </c>
      <c r="E31" s="48">
        <f t="shared" si="2"/>
        <v>0.6</v>
      </c>
      <c r="F31" s="49">
        <f t="shared" si="2"/>
        <v>0.02</v>
      </c>
      <c r="G31" s="48">
        <f t="shared" si="2"/>
        <v>0.45</v>
      </c>
      <c r="H31" s="49">
        <f t="shared" si="2"/>
        <v>0.54</v>
      </c>
      <c r="I31" s="49">
        <f t="shared" si="2"/>
        <v>0.22</v>
      </c>
      <c r="J31" s="49">
        <f t="shared" si="2"/>
        <v>0.05</v>
      </c>
      <c r="K31" s="49">
        <f t="shared" si="2"/>
        <v>0.54</v>
      </c>
      <c r="L31" s="49">
        <f t="shared" si="2"/>
        <v>1.33</v>
      </c>
      <c r="M31" s="49">
        <f t="shared" si="2"/>
        <v>4.99</v>
      </c>
      <c r="N31" s="49">
        <f t="shared" si="2"/>
        <v>0.4</v>
      </c>
      <c r="O31" s="49">
        <f t="shared" si="2"/>
        <v>0.36</v>
      </c>
      <c r="P31" s="49">
        <f t="shared" si="2"/>
        <v>0.12</v>
      </c>
      <c r="Q31" s="49">
        <f t="shared" si="2"/>
        <v>1.08</v>
      </c>
      <c r="R31" s="49">
        <f t="shared" si="2"/>
        <v>0.85</v>
      </c>
      <c r="S31" s="49">
        <f t="shared" si="2"/>
        <v>2.79</v>
      </c>
      <c r="T31" s="49">
        <f t="shared" si="2"/>
        <v>0.22</v>
      </c>
      <c r="U31" s="49">
        <f t="shared" si="2"/>
        <v>0.06</v>
      </c>
      <c r="V31" s="49">
        <f t="shared" si="2"/>
        <v>0.25</v>
      </c>
      <c r="W31" s="49">
        <f t="shared" si="2"/>
        <v>3.85</v>
      </c>
      <c r="X31" s="49">
        <f t="shared" si="2"/>
        <v>27</v>
      </c>
      <c r="Y31" s="49">
        <f t="shared" si="2"/>
        <v>0.63</v>
      </c>
      <c r="Z31" s="79"/>
    </row>
    <row r="32" ht="15.6" spans="1:26">
      <c r="A32" s="46" t="s">
        <v>47</v>
      </c>
      <c r="B32" s="47"/>
      <c r="C32" s="49">
        <v>65</v>
      </c>
      <c r="D32" s="49">
        <v>730</v>
      </c>
      <c r="E32" s="49">
        <v>68</v>
      </c>
      <c r="F32" s="49">
        <v>1400</v>
      </c>
      <c r="G32" s="49">
        <v>97</v>
      </c>
      <c r="H32" s="49">
        <v>100</v>
      </c>
      <c r="I32" s="49">
        <v>500</v>
      </c>
      <c r="J32" s="49">
        <v>180</v>
      </c>
      <c r="K32" s="49">
        <v>63.16</v>
      </c>
      <c r="L32" s="49">
        <v>40</v>
      </c>
      <c r="M32" s="49">
        <v>45</v>
      </c>
      <c r="N32" s="49">
        <v>39</v>
      </c>
      <c r="O32" s="49">
        <v>60</v>
      </c>
      <c r="P32" s="49">
        <v>218.48</v>
      </c>
      <c r="Q32" s="49">
        <v>59</v>
      </c>
      <c r="R32" s="49">
        <v>45</v>
      </c>
      <c r="S32" s="49">
        <v>220</v>
      </c>
      <c r="T32" s="49">
        <v>366.16</v>
      </c>
      <c r="U32" s="49">
        <v>96</v>
      </c>
      <c r="V32" s="49">
        <v>215</v>
      </c>
      <c r="W32" s="49">
        <v>180</v>
      </c>
      <c r="X32" s="49">
        <v>10</v>
      </c>
      <c r="Y32" s="69">
        <v>140</v>
      </c>
      <c r="Z32" s="79"/>
    </row>
    <row r="33" ht="16.35" spans="1:26">
      <c r="A33" s="50" t="s">
        <v>48</v>
      </c>
      <c r="B33" s="51"/>
      <c r="C33" s="52">
        <f>C31*C32</f>
        <v>260</v>
      </c>
      <c r="D33" s="52">
        <f t="shared" ref="D33:AC33" si="3">D31*D32</f>
        <v>233.6</v>
      </c>
      <c r="E33" s="52">
        <f t="shared" si="3"/>
        <v>40.8</v>
      </c>
      <c r="F33" s="52">
        <f t="shared" si="3"/>
        <v>28</v>
      </c>
      <c r="G33" s="52">
        <f t="shared" si="3"/>
        <v>43.65</v>
      </c>
      <c r="H33" s="52">
        <f t="shared" si="3"/>
        <v>54</v>
      </c>
      <c r="I33" s="52">
        <f t="shared" si="3"/>
        <v>110</v>
      </c>
      <c r="J33" s="52">
        <f t="shared" si="3"/>
        <v>9</v>
      </c>
      <c r="K33" s="52">
        <f t="shared" si="3"/>
        <v>34.1064</v>
      </c>
      <c r="L33" s="52">
        <f t="shared" si="3"/>
        <v>53.2</v>
      </c>
      <c r="M33" s="52">
        <f t="shared" si="3"/>
        <v>224.55</v>
      </c>
      <c r="N33" s="52">
        <f t="shared" si="3"/>
        <v>15.6</v>
      </c>
      <c r="O33" s="52">
        <f t="shared" si="3"/>
        <v>21.6</v>
      </c>
      <c r="P33" s="52">
        <f t="shared" si="3"/>
        <v>26.2176</v>
      </c>
      <c r="Q33" s="52">
        <f t="shared" si="3"/>
        <v>63.72</v>
      </c>
      <c r="R33" s="52">
        <f t="shared" si="3"/>
        <v>38.25</v>
      </c>
      <c r="S33" s="52">
        <f t="shared" si="3"/>
        <v>613.8</v>
      </c>
      <c r="T33" s="52">
        <f t="shared" si="3"/>
        <v>80.5552</v>
      </c>
      <c r="U33" s="52">
        <f t="shared" si="3"/>
        <v>5.76</v>
      </c>
      <c r="V33" s="52">
        <f t="shared" si="3"/>
        <v>53.75</v>
      </c>
      <c r="W33" s="52">
        <f t="shared" si="3"/>
        <v>693</v>
      </c>
      <c r="X33" s="52">
        <f t="shared" si="3"/>
        <v>270</v>
      </c>
      <c r="Y33" s="52">
        <f t="shared" si="3"/>
        <v>88.2</v>
      </c>
      <c r="Z33" s="80">
        <f>SUM(C33:Y33)</f>
        <v>3061.3592</v>
      </c>
    </row>
    <row r="34" ht="15.6" spans="1:26">
      <c r="A34" s="53"/>
      <c r="B34" s="5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>
        <f>Z33/Z2</f>
        <v>170.075511111111</v>
      </c>
    </row>
    <row r="35" customFormat="1" ht="27" customHeight="1" spans="2:13">
      <c r="B35" s="56" t="s">
        <v>74</v>
      </c>
      <c r="M35" s="57"/>
    </row>
    <row r="36" customFormat="1" ht="27" customHeight="1" spans="2:13">
      <c r="B36" s="56" t="s">
        <v>75</v>
      </c>
      <c r="M36" s="57"/>
    </row>
    <row r="37" customFormat="1" ht="27" customHeight="1" spans="2:2">
      <c r="B37" s="56" t="s">
        <v>76</v>
      </c>
    </row>
  </sheetData>
  <mergeCells count="38">
    <mergeCell ref="A1:Y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6"/>
  </mergeCells>
  <pageMargins left="0.0784722222222222" right="0.196527777777778" top="1.05069444444444" bottom="1.05069444444444" header="0.708333333333333" footer="0.786805555555556"/>
  <pageSetup paperSize="9" scale="75" orientation="landscape" useFirstPageNumber="1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D37"/>
  <sheetViews>
    <sheetView workbookViewId="0">
      <pane ySplit="7" topLeftCell="A8" activePane="bottomLeft" state="frozen"/>
      <selection/>
      <selection pane="bottomLeft" activeCell="J14" sqref="J14"/>
    </sheetView>
  </sheetViews>
  <sheetFormatPr defaultColWidth="11.537037037037" defaultRowHeight="13.2"/>
  <cols>
    <col min="1" max="1" width="6.33333333333333" customWidth="1"/>
    <col min="2" max="2" width="28.4444444444444" customWidth="1"/>
    <col min="3" max="3" width="7" customWidth="1"/>
    <col min="4" max="4" width="7.33333333333333" customWidth="1"/>
    <col min="5" max="5" width="6.55555555555556" customWidth="1"/>
    <col min="6" max="8" width="7" customWidth="1"/>
    <col min="9" max="10" width="6.44444444444444" customWidth="1"/>
    <col min="11" max="11" width="6.66666666666667" customWidth="1"/>
    <col min="12" max="12" width="6.55555555555556" customWidth="1"/>
    <col min="13" max="15" width="7.44444444444444" customWidth="1"/>
    <col min="16" max="16" width="6.33333333333333" customWidth="1"/>
    <col min="17" max="17" width="6.66666666666667" customWidth="1"/>
    <col min="18" max="18" width="6.55555555555556" customWidth="1"/>
    <col min="19" max="19" width="6.11111111111111" customWidth="1"/>
    <col min="20" max="20" width="6.44444444444444" customWidth="1"/>
    <col min="21" max="22" width="7.77777777777778" customWidth="1"/>
    <col min="23" max="24" width="6.22222222222222" customWidth="1"/>
    <col min="25" max="25" width="6.33333333333333" customWidth="1"/>
    <col min="26" max="26" width="7.33333333333333" customWidth="1"/>
    <col min="27" max="27" width="6.66666666666667" customWidth="1"/>
    <col min="28" max="29" width="6" customWidth="1"/>
    <col min="30" max="30" width="9.22222222222222" customWidth="1"/>
  </cols>
  <sheetData>
    <row r="1" s="1" customFormat="1" ht="43" customHeight="1" spans="1:1">
      <c r="A1" s="1" t="s">
        <v>0</v>
      </c>
    </row>
    <row r="2" customHeight="1" spans="1:30">
      <c r="A2" s="3"/>
      <c r="B2" s="4" t="s">
        <v>155</v>
      </c>
      <c r="C2" s="5" t="s">
        <v>2</v>
      </c>
      <c r="D2" s="5" t="s">
        <v>3</v>
      </c>
      <c r="E2" s="5" t="s">
        <v>4</v>
      </c>
      <c r="F2" s="5" t="s">
        <v>6</v>
      </c>
      <c r="G2" s="5" t="s">
        <v>22</v>
      </c>
      <c r="H2" s="5" t="s">
        <v>8</v>
      </c>
      <c r="I2" s="5" t="s">
        <v>78</v>
      </c>
      <c r="J2" s="5" t="s">
        <v>7</v>
      </c>
      <c r="K2" s="5" t="s">
        <v>9</v>
      </c>
      <c r="L2" s="5" t="s">
        <v>10</v>
      </c>
      <c r="M2" s="5" t="s">
        <v>96</v>
      </c>
      <c r="N2" s="5" t="s">
        <v>21</v>
      </c>
      <c r="O2" s="5" t="s">
        <v>20</v>
      </c>
      <c r="P2" s="5" t="s">
        <v>156</v>
      </c>
      <c r="Q2" s="5" t="s">
        <v>12</v>
      </c>
      <c r="R2" s="5" t="s">
        <v>13</v>
      </c>
      <c r="S2" s="5" t="s">
        <v>14</v>
      </c>
      <c r="T2" s="5" t="s">
        <v>15</v>
      </c>
      <c r="U2" s="5" t="s">
        <v>53</v>
      </c>
      <c r="V2" s="5" t="s">
        <v>109</v>
      </c>
      <c r="W2" s="5" t="s">
        <v>11</v>
      </c>
      <c r="X2" s="5" t="s">
        <v>18</v>
      </c>
      <c r="Y2" s="5" t="s">
        <v>57</v>
      </c>
      <c r="Z2" s="5" t="s">
        <v>58</v>
      </c>
      <c r="AA2" s="5" t="s">
        <v>27</v>
      </c>
      <c r="AB2" s="5" t="s">
        <v>59</v>
      </c>
      <c r="AC2" s="58" t="s">
        <v>61</v>
      </c>
      <c r="AD2" s="149">
        <v>22</v>
      </c>
    </row>
    <row r="3" spans="1:30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0"/>
      <c r="AD3" s="150"/>
    </row>
    <row r="4" spans="1:30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0"/>
      <c r="AD4" s="150"/>
    </row>
    <row r="5" ht="12" customHeight="1" spans="1:30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0"/>
      <c r="AD5" s="150"/>
    </row>
    <row r="6" spans="1:30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0"/>
      <c r="AD6" s="150"/>
    </row>
    <row r="7" ht="28" customHeight="1" spans="1:30">
      <c r="A7" s="165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66"/>
      <c r="AD7" s="167"/>
    </row>
    <row r="8" ht="16" customHeight="1" spans="1:30">
      <c r="A8" s="90"/>
      <c r="B8" s="156"/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  <c r="O8" s="93">
        <v>13</v>
      </c>
      <c r="P8" s="93">
        <v>14</v>
      </c>
      <c r="Q8" s="93">
        <v>15</v>
      </c>
      <c r="R8" s="93">
        <v>16</v>
      </c>
      <c r="S8" s="93">
        <v>17</v>
      </c>
      <c r="T8" s="93">
        <v>18</v>
      </c>
      <c r="U8" s="93">
        <v>19</v>
      </c>
      <c r="V8" s="93">
        <v>20</v>
      </c>
      <c r="W8" s="93">
        <v>21</v>
      </c>
      <c r="X8" s="93">
        <v>22</v>
      </c>
      <c r="Y8" s="93">
        <v>23</v>
      </c>
      <c r="Z8" s="93">
        <v>24</v>
      </c>
      <c r="AA8" s="93">
        <v>25</v>
      </c>
      <c r="AB8" s="93">
        <v>26</v>
      </c>
      <c r="AC8" s="93">
        <v>27</v>
      </c>
      <c r="AD8" s="142" t="s">
        <v>28</v>
      </c>
    </row>
    <row r="9" spans="1:30">
      <c r="A9" s="18" t="s">
        <v>29</v>
      </c>
      <c r="B9" s="19" t="s">
        <v>157</v>
      </c>
      <c r="C9" s="20">
        <v>0.1704</v>
      </c>
      <c r="D9" s="21"/>
      <c r="E9" s="21">
        <v>0.00645</v>
      </c>
      <c r="F9" s="22"/>
      <c r="G9" s="22"/>
      <c r="H9" s="22"/>
      <c r="I9" s="21">
        <v>0.0145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65"/>
      <c r="AD9" s="67" t="s">
        <v>158</v>
      </c>
    </row>
    <row r="10" spans="1:30">
      <c r="A10" s="23"/>
      <c r="B10" s="24" t="s">
        <v>64</v>
      </c>
      <c r="C10" s="25"/>
      <c r="D10" s="26"/>
      <c r="E10" s="26">
        <v>0.008</v>
      </c>
      <c r="F10" s="27">
        <v>0.0006</v>
      </c>
      <c r="G10" s="27"/>
      <c r="H10" s="26">
        <v>0.0034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68"/>
      <c r="AD10" s="70"/>
    </row>
    <row r="11" spans="1:30">
      <c r="A11" s="23"/>
      <c r="B11" s="28" t="s">
        <v>33</v>
      </c>
      <c r="C11" s="25"/>
      <c r="D11" s="26">
        <v>0.01</v>
      </c>
      <c r="E11" s="26"/>
      <c r="F11" s="27"/>
      <c r="G11" s="27"/>
      <c r="H11" s="27"/>
      <c r="I11" s="26"/>
      <c r="J11" s="26">
        <v>0.0122</v>
      </c>
      <c r="K11" s="26">
        <v>0.04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68"/>
      <c r="AD11" s="70"/>
    </row>
    <row r="12" spans="1:30">
      <c r="A12" s="23"/>
      <c r="B12" s="24"/>
      <c r="C12" s="25"/>
      <c r="D12" s="26"/>
      <c r="E12" s="26"/>
      <c r="F12" s="27"/>
      <c r="G12" s="27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68"/>
      <c r="AD12" s="70"/>
    </row>
    <row r="13" ht="13.95" spans="1:30">
      <c r="A13" s="29"/>
      <c r="B13" s="30"/>
      <c r="C13" s="31"/>
      <c r="D13" s="32"/>
      <c r="E13" s="32"/>
      <c r="F13" s="33"/>
      <c r="G13" s="33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71"/>
      <c r="AD13" s="70"/>
    </row>
    <row r="14" spans="1:30">
      <c r="A14" s="18" t="s">
        <v>34</v>
      </c>
      <c r="B14" s="19" t="s">
        <v>96</v>
      </c>
      <c r="C14" s="20"/>
      <c r="D14" s="21"/>
      <c r="E14" s="21"/>
      <c r="F14" s="22"/>
      <c r="G14" s="22"/>
      <c r="H14" s="22"/>
      <c r="I14" s="21"/>
      <c r="J14" s="21"/>
      <c r="K14" s="21"/>
      <c r="L14" s="21"/>
      <c r="M14" s="21">
        <v>0.101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65"/>
      <c r="AD14" s="70"/>
    </row>
    <row r="15" spans="1:30">
      <c r="A15" s="23"/>
      <c r="B15" s="24"/>
      <c r="C15" s="25"/>
      <c r="D15" s="26"/>
      <c r="E15" s="26"/>
      <c r="F15" s="27"/>
      <c r="G15" s="27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68"/>
      <c r="AD15" s="70"/>
    </row>
    <row r="16" spans="1:30">
      <c r="A16" s="23"/>
      <c r="B16" s="24"/>
      <c r="C16" s="25"/>
      <c r="D16" s="26"/>
      <c r="E16" s="26"/>
      <c r="F16" s="27"/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68"/>
      <c r="AD16" s="70"/>
    </row>
    <row r="17" ht="13.95" spans="1:30">
      <c r="A17" s="34"/>
      <c r="B17" s="143"/>
      <c r="C17" s="35"/>
      <c r="D17" s="36"/>
      <c r="E17" s="36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73"/>
      <c r="AD17" s="70"/>
    </row>
    <row r="18" ht="18" customHeight="1" spans="1:30">
      <c r="A18" s="38" t="s">
        <v>35</v>
      </c>
      <c r="B18" s="39" t="s">
        <v>159</v>
      </c>
      <c r="C18" s="20"/>
      <c r="D18" s="21"/>
      <c r="E18" s="21"/>
      <c r="F18" s="22"/>
      <c r="G18" s="22"/>
      <c r="H18" s="22"/>
      <c r="I18" s="21"/>
      <c r="J18" s="21"/>
      <c r="K18" s="21"/>
      <c r="L18" s="21"/>
      <c r="M18" s="21"/>
      <c r="N18" s="21">
        <v>0.0695</v>
      </c>
      <c r="O18" s="21"/>
      <c r="P18" s="21">
        <v>0.0176</v>
      </c>
      <c r="Q18" s="21">
        <v>0.0713</v>
      </c>
      <c r="R18" s="21">
        <v>0.0104</v>
      </c>
      <c r="S18" s="21">
        <v>0.009</v>
      </c>
      <c r="T18" s="21">
        <v>0.003</v>
      </c>
      <c r="U18" s="21"/>
      <c r="V18" s="21"/>
      <c r="W18" s="21"/>
      <c r="X18" s="21"/>
      <c r="Y18" s="21"/>
      <c r="Z18" s="21"/>
      <c r="AA18" s="21"/>
      <c r="AB18" s="21"/>
      <c r="AC18" s="65"/>
      <c r="AD18" s="70"/>
    </row>
    <row r="19" spans="1:30">
      <c r="A19" s="40"/>
      <c r="B19" s="102" t="s">
        <v>160</v>
      </c>
      <c r="C19" s="25"/>
      <c r="D19" s="26"/>
      <c r="E19" s="26"/>
      <c r="F19" s="27"/>
      <c r="G19" s="27"/>
      <c r="H19" s="27"/>
      <c r="I19" s="26"/>
      <c r="J19" s="26"/>
      <c r="K19" s="26">
        <v>0.0103</v>
      </c>
      <c r="L19" s="26"/>
      <c r="M19" s="26"/>
      <c r="N19" s="26"/>
      <c r="O19" s="26">
        <v>0.059</v>
      </c>
      <c r="P19" s="26"/>
      <c r="Q19" s="26"/>
      <c r="R19" s="26">
        <v>0.01</v>
      </c>
      <c r="S19" s="26"/>
      <c r="T19" s="26">
        <v>0.0064</v>
      </c>
      <c r="U19" s="26"/>
      <c r="V19" s="26"/>
      <c r="W19" s="26"/>
      <c r="X19" s="26">
        <v>0.006</v>
      </c>
      <c r="Y19" s="26"/>
      <c r="Z19" s="26"/>
      <c r="AA19" s="26"/>
      <c r="AB19" s="26"/>
      <c r="AC19" s="68"/>
      <c r="AD19" s="70"/>
    </row>
    <row r="20" spans="1:30">
      <c r="A20" s="40"/>
      <c r="B20" s="102" t="s">
        <v>161</v>
      </c>
      <c r="C20" s="25"/>
      <c r="D20" s="26">
        <v>0.007</v>
      </c>
      <c r="E20" s="26"/>
      <c r="F20" s="27"/>
      <c r="G20" s="27"/>
      <c r="H20" s="27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>
        <v>0.0425</v>
      </c>
      <c r="V20" s="26"/>
      <c r="W20" s="26"/>
      <c r="X20" s="26"/>
      <c r="Y20" s="26"/>
      <c r="Z20" s="26"/>
      <c r="AA20" s="26"/>
      <c r="AB20" s="26"/>
      <c r="AC20" s="68"/>
      <c r="AD20" s="70"/>
    </row>
    <row r="21" spans="1:30">
      <c r="A21" s="40"/>
      <c r="B21" s="102" t="s">
        <v>114</v>
      </c>
      <c r="C21" s="25"/>
      <c r="D21" s="26"/>
      <c r="E21" s="26">
        <v>0.001</v>
      </c>
      <c r="F21" s="27"/>
      <c r="G21" s="27"/>
      <c r="H21" s="27"/>
      <c r="I21" s="26"/>
      <c r="J21" s="26"/>
      <c r="K21" s="26"/>
      <c r="L21" s="26"/>
      <c r="M21" s="26"/>
      <c r="N21" s="26"/>
      <c r="O21" s="26"/>
      <c r="P21" s="26"/>
      <c r="Q21" s="26"/>
      <c r="R21" s="26">
        <v>0.005</v>
      </c>
      <c r="S21" s="26"/>
      <c r="T21" s="26">
        <v>0.0032</v>
      </c>
      <c r="U21" s="26"/>
      <c r="V21" s="26">
        <v>0.053</v>
      </c>
      <c r="W21" s="26"/>
      <c r="X21" s="26"/>
      <c r="Y21" s="26"/>
      <c r="Z21" s="26"/>
      <c r="AA21" s="26"/>
      <c r="AB21" s="26"/>
      <c r="AC21" s="68"/>
      <c r="AD21" s="70"/>
    </row>
    <row r="22" spans="1:30">
      <c r="A22" s="40"/>
      <c r="B22" s="41" t="s">
        <v>40</v>
      </c>
      <c r="C22" s="25"/>
      <c r="D22" s="26"/>
      <c r="E22" s="26">
        <v>0.0093</v>
      </c>
      <c r="F22" s="27"/>
      <c r="G22" s="27"/>
      <c r="H22" s="27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0.0204</v>
      </c>
      <c r="X22" s="26"/>
      <c r="Y22" s="26"/>
      <c r="Z22" s="26"/>
      <c r="AA22" s="26"/>
      <c r="AB22" s="26"/>
      <c r="AC22" s="68"/>
      <c r="AD22" s="70"/>
    </row>
    <row r="23" spans="1:30">
      <c r="A23" s="40"/>
      <c r="B23" s="28" t="s">
        <v>41</v>
      </c>
      <c r="C23" s="25"/>
      <c r="D23" s="26"/>
      <c r="E23" s="26"/>
      <c r="F23" s="27"/>
      <c r="G23" s="27"/>
      <c r="H23" s="27"/>
      <c r="I23" s="26"/>
      <c r="J23" s="26"/>
      <c r="K23" s="26"/>
      <c r="L23" s="26">
        <v>0.04804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 t="s">
        <v>70</v>
      </c>
      <c r="X23" s="26"/>
      <c r="Y23" s="26"/>
      <c r="Z23" s="26"/>
      <c r="AA23" s="26"/>
      <c r="AB23" s="26"/>
      <c r="AC23" s="68"/>
      <c r="AD23" s="70"/>
    </row>
    <row r="24" ht="13.95" spans="1:30">
      <c r="A24" s="42"/>
      <c r="B24" s="43"/>
      <c r="C24" s="31"/>
      <c r="D24" s="32"/>
      <c r="E24" s="32"/>
      <c r="F24" s="33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 t="s">
        <v>70</v>
      </c>
      <c r="Z24" s="32"/>
      <c r="AA24" s="32"/>
      <c r="AB24" s="32"/>
      <c r="AC24" s="71"/>
      <c r="AD24" s="70"/>
    </row>
    <row r="25" spans="1:30">
      <c r="A25" s="38" t="s">
        <v>42</v>
      </c>
      <c r="B25" s="19" t="s">
        <v>71</v>
      </c>
      <c r="C25" s="20">
        <v>0.02</v>
      </c>
      <c r="D25" s="21">
        <v>0.0022</v>
      </c>
      <c r="E25" s="21">
        <v>0.01</v>
      </c>
      <c r="F25" s="22"/>
      <c r="G25" s="22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>
        <v>0.015</v>
      </c>
      <c r="Z25" s="21">
        <v>0.065</v>
      </c>
      <c r="AA25" s="21"/>
      <c r="AB25" s="21">
        <v>1</v>
      </c>
      <c r="AC25" s="65">
        <v>2</v>
      </c>
      <c r="AD25" s="70"/>
    </row>
    <row r="26" spans="1:30">
      <c r="A26" s="40"/>
      <c r="B26" s="24" t="s">
        <v>44</v>
      </c>
      <c r="C26" s="25">
        <v>0.1734</v>
      </c>
      <c r="D26" s="26"/>
      <c r="E26" s="26">
        <v>0.008</v>
      </c>
      <c r="F26" s="27"/>
      <c r="G26" s="27">
        <v>0.003</v>
      </c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68"/>
      <c r="AD26" s="70"/>
    </row>
    <row r="27" spans="1:30">
      <c r="A27" s="40"/>
      <c r="B27" s="143"/>
      <c r="C27" s="35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73"/>
      <c r="AD27" s="70"/>
    </row>
    <row r="28" ht="13.95" spans="1:30">
      <c r="A28" s="42"/>
      <c r="B28" s="30"/>
      <c r="C28" s="31"/>
      <c r="D28" s="32"/>
      <c r="E28" s="32"/>
      <c r="F28" s="33"/>
      <c r="G28" s="33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>
        <v>1</v>
      </c>
      <c r="AB28" s="32"/>
      <c r="AC28" s="71"/>
      <c r="AD28" s="75"/>
    </row>
    <row r="29" ht="15.6" spans="1:30">
      <c r="A29" s="44" t="s">
        <v>45</v>
      </c>
      <c r="B29" s="45"/>
      <c r="C29" s="20">
        <f t="shared" ref="C29:O29" si="0">SUM(C9:C28)</f>
        <v>0.3638</v>
      </c>
      <c r="D29" s="21">
        <f t="shared" si="0"/>
        <v>0.0192</v>
      </c>
      <c r="E29" s="21">
        <f t="shared" si="0"/>
        <v>0.04275</v>
      </c>
      <c r="F29" s="21">
        <f t="shared" si="0"/>
        <v>0.0006</v>
      </c>
      <c r="G29" s="21">
        <f t="shared" si="0"/>
        <v>0.003</v>
      </c>
      <c r="H29" s="21">
        <f t="shared" si="0"/>
        <v>0.0034</v>
      </c>
      <c r="I29" s="21">
        <f t="shared" si="0"/>
        <v>0.0145</v>
      </c>
      <c r="J29" s="21">
        <f t="shared" si="0"/>
        <v>0.0122</v>
      </c>
      <c r="K29" s="21">
        <f t="shared" si="0"/>
        <v>0.0503</v>
      </c>
      <c r="L29" s="21">
        <f t="shared" si="0"/>
        <v>0.04804</v>
      </c>
      <c r="M29" s="21">
        <f t="shared" si="0"/>
        <v>0.101</v>
      </c>
      <c r="N29" s="21">
        <f t="shared" si="0"/>
        <v>0.0695</v>
      </c>
      <c r="O29" s="21">
        <f t="shared" si="0"/>
        <v>0.059</v>
      </c>
      <c r="P29" s="21">
        <f t="shared" ref="P29:AA29" si="1">SUM(P9:P28)</f>
        <v>0.0176</v>
      </c>
      <c r="Q29" s="21">
        <f t="shared" si="1"/>
        <v>0.0713</v>
      </c>
      <c r="R29" s="21">
        <f t="shared" si="1"/>
        <v>0.0254</v>
      </c>
      <c r="S29" s="21">
        <f t="shared" si="1"/>
        <v>0.009</v>
      </c>
      <c r="T29" s="21">
        <f t="shared" si="1"/>
        <v>0.0126</v>
      </c>
      <c r="U29" s="21">
        <f t="shared" si="1"/>
        <v>0.0425</v>
      </c>
      <c r="V29" s="21">
        <f t="shared" si="1"/>
        <v>0.053</v>
      </c>
      <c r="W29" s="21">
        <f t="shared" si="1"/>
        <v>0.0204</v>
      </c>
      <c r="X29" s="21">
        <f t="shared" si="1"/>
        <v>0.006</v>
      </c>
      <c r="Y29" s="21">
        <f t="shared" si="1"/>
        <v>0.015</v>
      </c>
      <c r="Z29" s="21">
        <f t="shared" si="1"/>
        <v>0.065</v>
      </c>
      <c r="AA29" s="21">
        <v>1</v>
      </c>
      <c r="AB29" s="21">
        <v>1</v>
      </c>
      <c r="AC29" s="65">
        <v>2</v>
      </c>
      <c r="AD29" s="168"/>
    </row>
    <row r="30" ht="15.6" hidden="1" spans="1:30">
      <c r="A30" s="46" t="s">
        <v>46</v>
      </c>
      <c r="B30" s="47"/>
      <c r="C30" s="25">
        <f t="shared" ref="C30:AA30" si="2">22*C29</f>
        <v>8.0036</v>
      </c>
      <c r="D30" s="25">
        <f t="shared" si="2"/>
        <v>0.4224</v>
      </c>
      <c r="E30" s="25">
        <f t="shared" si="2"/>
        <v>0.9405</v>
      </c>
      <c r="F30" s="25">
        <f t="shared" si="2"/>
        <v>0.0132</v>
      </c>
      <c r="G30" s="25">
        <f t="shared" si="2"/>
        <v>0.066</v>
      </c>
      <c r="H30" s="25">
        <f t="shared" si="2"/>
        <v>0.0748</v>
      </c>
      <c r="I30" s="25">
        <f t="shared" si="2"/>
        <v>0.319</v>
      </c>
      <c r="J30" s="25">
        <f t="shared" si="2"/>
        <v>0.2684</v>
      </c>
      <c r="K30" s="25">
        <f t="shared" si="2"/>
        <v>1.1066</v>
      </c>
      <c r="L30" s="25">
        <f t="shared" si="2"/>
        <v>1.05688</v>
      </c>
      <c r="M30" s="25">
        <f t="shared" si="2"/>
        <v>2.222</v>
      </c>
      <c r="N30" s="25">
        <f t="shared" si="2"/>
        <v>1.529</v>
      </c>
      <c r="O30" s="25">
        <f t="shared" si="2"/>
        <v>1.298</v>
      </c>
      <c r="P30" s="25">
        <f t="shared" si="2"/>
        <v>0.3872</v>
      </c>
      <c r="Q30" s="25">
        <f t="shared" si="2"/>
        <v>1.5686</v>
      </c>
      <c r="R30" s="25">
        <f t="shared" si="2"/>
        <v>0.5588</v>
      </c>
      <c r="S30" s="25">
        <f t="shared" si="2"/>
        <v>0.198</v>
      </c>
      <c r="T30" s="25">
        <f t="shared" si="2"/>
        <v>0.2772</v>
      </c>
      <c r="U30" s="25">
        <f t="shared" si="2"/>
        <v>0.935</v>
      </c>
      <c r="V30" s="25">
        <f t="shared" si="2"/>
        <v>1.166</v>
      </c>
      <c r="W30" s="25">
        <f t="shared" si="2"/>
        <v>0.4488</v>
      </c>
      <c r="X30" s="25">
        <f t="shared" si="2"/>
        <v>0.132</v>
      </c>
      <c r="Y30" s="25">
        <f t="shared" si="2"/>
        <v>0.33</v>
      </c>
      <c r="Z30" s="25">
        <f t="shared" si="2"/>
        <v>1.43</v>
      </c>
      <c r="AA30" s="25">
        <f t="shared" si="2"/>
        <v>22</v>
      </c>
      <c r="AB30" s="25">
        <v>1</v>
      </c>
      <c r="AC30" s="25">
        <v>2</v>
      </c>
      <c r="AD30" s="79"/>
    </row>
    <row r="31" ht="15.6" spans="1:30">
      <c r="A31" s="46" t="s">
        <v>46</v>
      </c>
      <c r="B31" s="47"/>
      <c r="C31" s="48">
        <f t="shared" ref="C31:O31" si="3">ROUND(C30,2)</f>
        <v>8</v>
      </c>
      <c r="D31" s="49">
        <f t="shared" si="3"/>
        <v>0.42</v>
      </c>
      <c r="E31" s="49">
        <f t="shared" si="3"/>
        <v>0.94</v>
      </c>
      <c r="F31" s="49">
        <f t="shared" si="3"/>
        <v>0.01</v>
      </c>
      <c r="G31" s="49">
        <f t="shared" si="3"/>
        <v>0.07</v>
      </c>
      <c r="H31" s="49">
        <f t="shared" si="3"/>
        <v>0.07</v>
      </c>
      <c r="I31" s="49">
        <f t="shared" si="3"/>
        <v>0.32</v>
      </c>
      <c r="J31" s="49">
        <f t="shared" si="3"/>
        <v>0.27</v>
      </c>
      <c r="K31" s="49">
        <f t="shared" si="3"/>
        <v>1.11</v>
      </c>
      <c r="L31" s="49">
        <f t="shared" si="3"/>
        <v>1.06</v>
      </c>
      <c r="M31" s="49">
        <f t="shared" si="3"/>
        <v>2.22</v>
      </c>
      <c r="N31" s="49">
        <f t="shared" si="3"/>
        <v>1.53</v>
      </c>
      <c r="O31" s="49">
        <f t="shared" si="3"/>
        <v>1.3</v>
      </c>
      <c r="P31" s="49">
        <f t="shared" ref="P31:AA31" si="4">ROUND(P30,2)</f>
        <v>0.39</v>
      </c>
      <c r="Q31" s="49">
        <f t="shared" si="4"/>
        <v>1.57</v>
      </c>
      <c r="R31" s="49">
        <f t="shared" si="4"/>
        <v>0.56</v>
      </c>
      <c r="S31" s="49">
        <f t="shared" si="4"/>
        <v>0.2</v>
      </c>
      <c r="T31" s="49">
        <f t="shared" si="4"/>
        <v>0.28</v>
      </c>
      <c r="U31" s="49">
        <f t="shared" si="4"/>
        <v>0.94</v>
      </c>
      <c r="V31" s="49">
        <f t="shared" si="4"/>
        <v>1.17</v>
      </c>
      <c r="W31" s="49">
        <f t="shared" si="4"/>
        <v>0.45</v>
      </c>
      <c r="X31" s="49">
        <f t="shared" si="4"/>
        <v>0.13</v>
      </c>
      <c r="Y31" s="49">
        <f t="shared" si="4"/>
        <v>0.33</v>
      </c>
      <c r="Z31" s="49">
        <f t="shared" si="4"/>
        <v>1.43</v>
      </c>
      <c r="AA31" s="49">
        <v>1</v>
      </c>
      <c r="AB31" s="49">
        <v>1</v>
      </c>
      <c r="AC31" s="69">
        <v>2</v>
      </c>
      <c r="AD31" s="79"/>
    </row>
    <row r="32" ht="15.6" spans="1:30">
      <c r="A32" s="46" t="s">
        <v>47</v>
      </c>
      <c r="B32" s="47"/>
      <c r="C32" s="49">
        <v>65</v>
      </c>
      <c r="D32" s="49">
        <v>730</v>
      </c>
      <c r="E32" s="49">
        <v>68</v>
      </c>
      <c r="F32" s="49">
        <v>1400</v>
      </c>
      <c r="G32" s="49">
        <v>750</v>
      </c>
      <c r="H32" s="49">
        <v>180</v>
      </c>
      <c r="I32" s="49">
        <v>95</v>
      </c>
      <c r="J32" s="49">
        <v>500</v>
      </c>
      <c r="K32" s="49">
        <v>63.16</v>
      </c>
      <c r="L32" s="49">
        <v>40</v>
      </c>
      <c r="M32" s="49">
        <v>100</v>
      </c>
      <c r="N32" s="49">
        <v>220</v>
      </c>
      <c r="O32" s="49">
        <v>450</v>
      </c>
      <c r="P32" s="49">
        <v>165</v>
      </c>
      <c r="Q32" s="49">
        <v>45</v>
      </c>
      <c r="R32" s="49">
        <v>39</v>
      </c>
      <c r="S32" s="49">
        <v>60</v>
      </c>
      <c r="T32" s="49">
        <v>218.48</v>
      </c>
      <c r="U32" s="49">
        <v>97</v>
      </c>
      <c r="V32" s="49">
        <v>120</v>
      </c>
      <c r="W32" s="49">
        <v>200</v>
      </c>
      <c r="X32" s="49">
        <v>96</v>
      </c>
      <c r="Y32" s="49">
        <v>80</v>
      </c>
      <c r="Z32" s="49">
        <v>220</v>
      </c>
      <c r="AA32" s="49">
        <v>12</v>
      </c>
      <c r="AB32" s="49">
        <v>10</v>
      </c>
      <c r="AC32" s="69">
        <v>1.9</v>
      </c>
      <c r="AD32" s="24"/>
    </row>
    <row r="33" ht="16.35" spans="1:30">
      <c r="A33" s="50" t="s">
        <v>48</v>
      </c>
      <c r="B33" s="51"/>
      <c r="C33" s="52">
        <f>C32*C31</f>
        <v>520</v>
      </c>
      <c r="D33" s="52">
        <f t="shared" ref="D33:AC33" si="5">D32*D31</f>
        <v>306.6</v>
      </c>
      <c r="E33" s="52">
        <f t="shared" si="5"/>
        <v>63.92</v>
      </c>
      <c r="F33" s="52">
        <f t="shared" si="5"/>
        <v>14</v>
      </c>
      <c r="G33" s="52">
        <f t="shared" si="5"/>
        <v>52.5</v>
      </c>
      <c r="H33" s="52">
        <f t="shared" si="5"/>
        <v>12.6</v>
      </c>
      <c r="I33" s="52">
        <f t="shared" si="5"/>
        <v>30.4</v>
      </c>
      <c r="J33" s="52">
        <f t="shared" si="5"/>
        <v>135</v>
      </c>
      <c r="K33" s="52">
        <f t="shared" si="5"/>
        <v>70.1076</v>
      </c>
      <c r="L33" s="52">
        <f t="shared" si="5"/>
        <v>42.4</v>
      </c>
      <c r="M33" s="52">
        <f t="shared" si="5"/>
        <v>222</v>
      </c>
      <c r="N33" s="52">
        <f t="shared" si="5"/>
        <v>336.6</v>
      </c>
      <c r="O33" s="52">
        <f t="shared" si="5"/>
        <v>585</v>
      </c>
      <c r="P33" s="52">
        <f t="shared" si="5"/>
        <v>64.35</v>
      </c>
      <c r="Q33" s="52">
        <f t="shared" si="5"/>
        <v>70.65</v>
      </c>
      <c r="R33" s="52">
        <f t="shared" si="5"/>
        <v>21.84</v>
      </c>
      <c r="S33" s="52">
        <f t="shared" si="5"/>
        <v>12</v>
      </c>
      <c r="T33" s="52">
        <f t="shared" si="5"/>
        <v>61.1744</v>
      </c>
      <c r="U33" s="52">
        <f t="shared" si="5"/>
        <v>91.18</v>
      </c>
      <c r="V33" s="52">
        <f t="shared" si="5"/>
        <v>140.4</v>
      </c>
      <c r="W33" s="52">
        <f t="shared" si="5"/>
        <v>90</v>
      </c>
      <c r="X33" s="52">
        <f t="shared" si="5"/>
        <v>12.48</v>
      </c>
      <c r="Y33" s="52">
        <f t="shared" si="5"/>
        <v>26.4</v>
      </c>
      <c r="Z33" s="52">
        <f t="shared" si="5"/>
        <v>314.6</v>
      </c>
      <c r="AA33" s="52">
        <f t="shared" si="5"/>
        <v>12</v>
      </c>
      <c r="AB33" s="52">
        <f t="shared" si="5"/>
        <v>10</v>
      </c>
      <c r="AC33" s="52">
        <f t="shared" si="5"/>
        <v>3.8</v>
      </c>
      <c r="AD33" s="80">
        <f>SUM(C33:AC33)</f>
        <v>3322.002</v>
      </c>
    </row>
    <row r="34" ht="15.6" spans="1:30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7">
        <f>AD33/AD2</f>
        <v>151.000090909091</v>
      </c>
    </row>
    <row r="35" customFormat="1" ht="27" customHeight="1" spans="2:16">
      <c r="B35" s="56" t="s">
        <v>74</v>
      </c>
      <c r="N35" s="57"/>
      <c r="O35" s="104"/>
      <c r="P35" s="104"/>
    </row>
    <row r="36" customFormat="1" ht="27" customHeight="1" spans="2:16">
      <c r="B36" s="56" t="s">
        <v>75</v>
      </c>
      <c r="N36" s="57"/>
      <c r="O36" s="104"/>
      <c r="P36" s="104"/>
    </row>
    <row r="37" customFormat="1" ht="27" customHeight="1" spans="2:2">
      <c r="B37" s="56" t="s">
        <v>76</v>
      </c>
    </row>
  </sheetData>
  <mergeCells count="42">
    <mergeCell ref="A1:AC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4"/>
    <mergeCell ref="A25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D9:AD28"/>
  </mergeCells>
  <pageMargins left="0.0784722222222222" right="0.196527777777778" top="1.05069444444444" bottom="1.05069444444444" header="0.708333333333333" footer="0.786805555555556"/>
  <pageSetup paperSize="9" scale="65" orientation="landscape" useFirstPageNumber="1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C38"/>
  <sheetViews>
    <sheetView topLeftCell="B1" workbookViewId="0">
      <pane ySplit="7" topLeftCell="A20" activePane="bottomLeft" state="frozen"/>
      <selection/>
      <selection pane="bottomLeft" activeCell="E8" sqref="E8"/>
    </sheetView>
  </sheetViews>
  <sheetFormatPr defaultColWidth="11.537037037037" defaultRowHeight="13.2"/>
  <cols>
    <col min="1" max="1" width="6.33333333333333" customWidth="1"/>
    <col min="2" max="2" width="26.7777777777778" customWidth="1"/>
    <col min="3" max="3" width="7.44444444444444" customWidth="1"/>
    <col min="4" max="4" width="7.55555555555556" customWidth="1"/>
    <col min="5" max="5" width="6.55555555555556" customWidth="1"/>
    <col min="6" max="6" width="7" customWidth="1"/>
    <col min="7" max="8" width="6.22222222222222" customWidth="1"/>
    <col min="9" max="10" width="7" customWidth="1"/>
    <col min="11" max="11" width="6.44444444444444" customWidth="1"/>
    <col min="12" max="14" width="6.33333333333333" customWidth="1"/>
    <col min="15" max="15" width="5.77777777777778" customWidth="1"/>
    <col min="16" max="16" width="7" customWidth="1"/>
    <col min="17" max="17" width="6.44444444444444" customWidth="1"/>
    <col min="18" max="18" width="6" customWidth="1"/>
    <col min="19" max="19" width="6.44444444444444" customWidth="1"/>
    <col min="20" max="20" width="7" customWidth="1"/>
    <col min="21" max="21" width="6.55555555555556" customWidth="1"/>
    <col min="22" max="22" width="6.88888888888889" customWidth="1"/>
    <col min="23" max="23" width="6" customWidth="1"/>
    <col min="24" max="24" width="6.11111111111111" customWidth="1"/>
    <col min="25" max="25" width="6.66666666666667" customWidth="1"/>
    <col min="26" max="26" width="7" customWidth="1"/>
    <col min="27" max="27" width="6.22222222222222" customWidth="1"/>
    <col min="28" max="28" width="6.55555555555556" customWidth="1"/>
    <col min="29" max="29" width="9.11111111111111" customWidth="1"/>
  </cols>
  <sheetData>
    <row r="1" s="1" customFormat="1" ht="43" customHeight="1" spans="1:1">
      <c r="A1" s="1" t="s">
        <v>0</v>
      </c>
    </row>
    <row r="2" customHeight="1" spans="1:29">
      <c r="A2" s="3"/>
      <c r="B2" s="81" t="s">
        <v>162</v>
      </c>
      <c r="C2" s="82" t="s">
        <v>2</v>
      </c>
      <c r="D2" s="5" t="s">
        <v>3</v>
      </c>
      <c r="E2" s="5" t="s">
        <v>4</v>
      </c>
      <c r="F2" s="5" t="s">
        <v>6</v>
      </c>
      <c r="G2" s="5" t="s">
        <v>94</v>
      </c>
      <c r="H2" s="5" t="s">
        <v>95</v>
      </c>
      <c r="I2" s="5" t="s">
        <v>96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100</v>
      </c>
      <c r="S2" s="5" t="s">
        <v>163</v>
      </c>
      <c r="T2" s="5" t="s">
        <v>80</v>
      </c>
      <c r="U2" s="5" t="s">
        <v>16</v>
      </c>
      <c r="V2" s="5" t="s">
        <v>17</v>
      </c>
      <c r="W2" s="5" t="s">
        <v>57</v>
      </c>
      <c r="X2" s="5" t="s">
        <v>18</v>
      </c>
      <c r="Y2" s="5" t="s">
        <v>85</v>
      </c>
      <c r="Z2" s="5" t="s">
        <v>11</v>
      </c>
      <c r="AA2" s="5" t="s">
        <v>84</v>
      </c>
      <c r="AB2" s="58" t="s">
        <v>86</v>
      </c>
      <c r="AC2" s="149">
        <v>22</v>
      </c>
    </row>
    <row r="3" spans="1:29">
      <c r="A3" s="7"/>
      <c r="B3" s="84"/>
      <c r="C3" s="8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60"/>
      <c r="AC3" s="150"/>
    </row>
    <row r="4" spans="1:29">
      <c r="A4" s="7"/>
      <c r="B4" s="84"/>
      <c r="C4" s="85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0"/>
      <c r="AC4" s="150"/>
    </row>
    <row r="5" ht="12" customHeight="1" spans="1:29">
      <c r="A5" s="7"/>
      <c r="B5" s="84"/>
      <c r="C5" s="8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60"/>
      <c r="AC5" s="150"/>
    </row>
    <row r="6" spans="1:29">
      <c r="A6" s="7"/>
      <c r="B6" s="84"/>
      <c r="C6" s="8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0"/>
      <c r="AC6" s="150"/>
    </row>
    <row r="7" ht="28" customHeight="1" spans="1:29">
      <c r="A7" s="11"/>
      <c r="B7" s="87"/>
      <c r="C7" s="8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62"/>
      <c r="AC7" s="151"/>
    </row>
    <row r="8" ht="18" customHeight="1" spans="1:29">
      <c r="A8" s="90"/>
      <c r="B8" s="91"/>
      <c r="C8" s="92">
        <v>1</v>
      </c>
      <c r="D8" s="93">
        <v>2</v>
      </c>
      <c r="E8" s="93">
        <v>3</v>
      </c>
      <c r="F8" s="92">
        <v>4</v>
      </c>
      <c r="G8" s="92">
        <v>5</v>
      </c>
      <c r="H8" s="93">
        <v>6</v>
      </c>
      <c r="I8" s="93">
        <v>7</v>
      </c>
      <c r="J8" s="92">
        <v>8</v>
      </c>
      <c r="K8" s="92">
        <v>9</v>
      </c>
      <c r="L8" s="93">
        <v>10</v>
      </c>
      <c r="M8" s="93">
        <v>11</v>
      </c>
      <c r="N8" s="92">
        <v>12</v>
      </c>
      <c r="O8" s="92">
        <v>13</v>
      </c>
      <c r="P8" s="93">
        <v>14</v>
      </c>
      <c r="Q8" s="93">
        <v>15</v>
      </c>
      <c r="R8" s="92">
        <v>16</v>
      </c>
      <c r="S8" s="92">
        <v>17</v>
      </c>
      <c r="T8" s="93">
        <v>18</v>
      </c>
      <c r="U8" s="93">
        <v>19</v>
      </c>
      <c r="V8" s="92">
        <v>20</v>
      </c>
      <c r="W8" s="92">
        <v>21</v>
      </c>
      <c r="X8" s="93">
        <v>22</v>
      </c>
      <c r="Y8" s="93">
        <v>23</v>
      </c>
      <c r="Z8" s="92">
        <v>24</v>
      </c>
      <c r="AA8" s="92">
        <v>25</v>
      </c>
      <c r="AB8" s="93">
        <v>26</v>
      </c>
      <c r="AC8" s="142" t="s">
        <v>28</v>
      </c>
    </row>
    <row r="9" spans="1:29">
      <c r="A9" s="18" t="s">
        <v>29</v>
      </c>
      <c r="B9" s="19" t="s">
        <v>101</v>
      </c>
      <c r="C9" s="20">
        <v>0.1395</v>
      </c>
      <c r="D9" s="21"/>
      <c r="E9" s="21">
        <v>0.006</v>
      </c>
      <c r="F9" s="22"/>
      <c r="G9" s="22">
        <v>0.015</v>
      </c>
      <c r="H9" s="22">
        <v>0.011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65"/>
      <c r="Y9" s="65"/>
      <c r="Z9" s="65"/>
      <c r="AA9" s="65"/>
      <c r="AB9" s="65"/>
      <c r="AC9" s="67" t="s">
        <v>31</v>
      </c>
    </row>
    <row r="10" spans="1:29">
      <c r="A10" s="23"/>
      <c r="B10" s="24" t="s">
        <v>64</v>
      </c>
      <c r="C10" s="25"/>
      <c r="D10" s="26"/>
      <c r="E10" s="26">
        <v>0.0083</v>
      </c>
      <c r="F10" s="27">
        <v>0.0006</v>
      </c>
      <c r="G10" s="27"/>
      <c r="H10" s="27"/>
      <c r="I10" s="26"/>
      <c r="J10" s="26"/>
      <c r="K10" s="26">
        <v>0.003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68"/>
      <c r="Y10" s="68"/>
      <c r="Z10" s="68"/>
      <c r="AA10" s="68"/>
      <c r="AB10" s="68"/>
      <c r="AC10" s="70"/>
    </row>
    <row r="11" spans="1:29">
      <c r="A11" s="23"/>
      <c r="B11" s="28" t="s">
        <v>87</v>
      </c>
      <c r="C11" s="25"/>
      <c r="D11" s="26">
        <v>0.01033</v>
      </c>
      <c r="E11" s="26"/>
      <c r="F11" s="27"/>
      <c r="G11" s="27"/>
      <c r="H11" s="27"/>
      <c r="I11" s="26"/>
      <c r="J11" s="26">
        <v>0.0122</v>
      </c>
      <c r="K11" s="26"/>
      <c r="L11" s="26">
        <v>0.04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68"/>
      <c r="Y11" s="68"/>
      <c r="Z11" s="68"/>
      <c r="AA11" s="68"/>
      <c r="AB11" s="68"/>
      <c r="AC11" s="70"/>
    </row>
    <row r="12" spans="1:29">
      <c r="A12" s="23"/>
      <c r="B12" s="24"/>
      <c r="C12" s="25"/>
      <c r="D12" s="26"/>
      <c r="E12" s="26"/>
      <c r="F12" s="27"/>
      <c r="G12" s="27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68"/>
      <c r="Y12" s="68"/>
      <c r="Z12" s="68"/>
      <c r="AA12" s="68"/>
      <c r="AB12" s="68"/>
      <c r="AC12" s="70"/>
    </row>
    <row r="13" ht="13.95" spans="1:29">
      <c r="A13" s="29"/>
      <c r="B13" s="30"/>
      <c r="C13" s="31"/>
      <c r="D13" s="32"/>
      <c r="E13" s="32"/>
      <c r="F13" s="33"/>
      <c r="G13" s="33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71"/>
      <c r="Y13" s="71"/>
      <c r="Z13" s="71"/>
      <c r="AA13" s="71"/>
      <c r="AB13" s="71"/>
      <c r="AC13" s="70"/>
    </row>
    <row r="14" spans="1:29">
      <c r="A14" s="18" t="s">
        <v>34</v>
      </c>
      <c r="B14" s="19" t="s">
        <v>96</v>
      </c>
      <c r="C14" s="20"/>
      <c r="D14" s="21"/>
      <c r="E14" s="21"/>
      <c r="F14" s="22"/>
      <c r="G14" s="22"/>
      <c r="H14" s="22"/>
      <c r="I14" s="21">
        <v>0.115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65"/>
      <c r="Y14" s="65"/>
      <c r="Z14" s="65"/>
      <c r="AA14" s="65"/>
      <c r="AB14" s="65"/>
      <c r="AC14" s="70"/>
    </row>
    <row r="15" spans="1:29">
      <c r="A15" s="23"/>
      <c r="B15" s="24"/>
      <c r="C15" s="25"/>
      <c r="D15" s="26"/>
      <c r="E15" s="26"/>
      <c r="F15" s="27"/>
      <c r="G15" s="27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68"/>
      <c r="Y15" s="68"/>
      <c r="Z15" s="68"/>
      <c r="AA15" s="68"/>
      <c r="AB15" s="68"/>
      <c r="AC15" s="70"/>
    </row>
    <row r="16" spans="1:29">
      <c r="A16" s="23"/>
      <c r="B16" s="24"/>
      <c r="C16" s="25"/>
      <c r="D16" s="26"/>
      <c r="E16" s="26"/>
      <c r="F16" s="27"/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68"/>
      <c r="Y16" s="68"/>
      <c r="Z16" s="68"/>
      <c r="AA16" s="68"/>
      <c r="AB16" s="68"/>
      <c r="AC16" s="70"/>
    </row>
    <row r="17" ht="13.95" spans="1:29">
      <c r="A17" s="34"/>
      <c r="B17" s="30"/>
      <c r="C17" s="35"/>
      <c r="D17" s="36"/>
      <c r="E17" s="36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73"/>
      <c r="Y17" s="73"/>
      <c r="Z17" s="73"/>
      <c r="AA17" s="73"/>
      <c r="AB17" s="73"/>
      <c r="AC17" s="70"/>
    </row>
    <row r="18" ht="20" customHeight="1" spans="1:29">
      <c r="A18" s="38" t="s">
        <v>35</v>
      </c>
      <c r="B18" s="39" t="s">
        <v>103</v>
      </c>
      <c r="C18" s="20"/>
      <c r="D18" s="21"/>
      <c r="E18" s="21"/>
      <c r="F18" s="22"/>
      <c r="G18" s="22"/>
      <c r="H18" s="22"/>
      <c r="I18" s="21"/>
      <c r="J18" s="21"/>
      <c r="K18" s="21"/>
      <c r="L18" s="21"/>
      <c r="M18" s="21"/>
      <c r="N18" s="21">
        <v>0.073</v>
      </c>
      <c r="O18" s="21">
        <v>0.0096</v>
      </c>
      <c r="P18" s="21">
        <v>0.0104</v>
      </c>
      <c r="Q18" s="21">
        <v>0.0024</v>
      </c>
      <c r="R18" s="21">
        <v>0.0204</v>
      </c>
      <c r="S18" s="21"/>
      <c r="T18" s="21">
        <v>0.077</v>
      </c>
      <c r="U18" s="21"/>
      <c r="V18" s="21"/>
      <c r="W18" s="21"/>
      <c r="X18" s="65"/>
      <c r="Y18" s="65"/>
      <c r="Z18" s="65"/>
      <c r="AA18" s="65"/>
      <c r="AB18" s="65"/>
      <c r="AC18" s="70"/>
    </row>
    <row r="19" spans="1:29">
      <c r="A19" s="40"/>
      <c r="B19" s="41" t="s">
        <v>164</v>
      </c>
      <c r="C19" s="25"/>
      <c r="D19" s="26"/>
      <c r="E19" s="26"/>
      <c r="F19" s="27"/>
      <c r="G19" s="27"/>
      <c r="H19" s="27"/>
      <c r="I19" s="26"/>
      <c r="J19" s="26"/>
      <c r="K19" s="26"/>
      <c r="L19" s="26"/>
      <c r="M19" s="26"/>
      <c r="N19" s="26"/>
      <c r="O19" s="26">
        <v>0.01</v>
      </c>
      <c r="P19" s="26">
        <v>0.01</v>
      </c>
      <c r="Q19" s="26">
        <v>0.003</v>
      </c>
      <c r="R19" s="26"/>
      <c r="S19" s="26">
        <v>0.0598</v>
      </c>
      <c r="T19" s="26"/>
      <c r="U19" s="26"/>
      <c r="V19" s="26"/>
      <c r="W19" s="26"/>
      <c r="X19" s="68"/>
      <c r="Y19" s="68"/>
      <c r="Z19" s="68"/>
      <c r="AA19" s="68"/>
      <c r="AB19" s="68"/>
      <c r="AC19" s="70"/>
    </row>
    <row r="20" spans="1:29">
      <c r="A20" s="40"/>
      <c r="B20" s="163" t="s">
        <v>165</v>
      </c>
      <c r="C20" s="25"/>
      <c r="D20" s="26">
        <v>0.007</v>
      </c>
      <c r="E20" s="26"/>
      <c r="F20" s="27"/>
      <c r="G20" s="27"/>
      <c r="H20" s="27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>
        <v>0.044</v>
      </c>
      <c r="V20" s="26"/>
      <c r="W20" s="26"/>
      <c r="X20" s="68"/>
      <c r="Y20" s="68"/>
      <c r="Z20" s="68"/>
      <c r="AA20" s="68"/>
      <c r="AB20" s="68"/>
      <c r="AC20" s="70"/>
    </row>
    <row r="21" spans="1:29">
      <c r="A21" s="40"/>
      <c r="B21" s="164" t="s">
        <v>166</v>
      </c>
      <c r="C21" s="25"/>
      <c r="D21" s="26"/>
      <c r="E21" s="26"/>
      <c r="F21" s="27"/>
      <c r="G21" s="27"/>
      <c r="H21" s="27"/>
      <c r="I21" s="26"/>
      <c r="J21" s="26"/>
      <c r="K21" s="26"/>
      <c r="L21" s="26"/>
      <c r="M21" s="26"/>
      <c r="N21" s="26"/>
      <c r="O21" s="26">
        <v>0.005</v>
      </c>
      <c r="P21" s="26"/>
      <c r="Q21" s="26">
        <v>0.003</v>
      </c>
      <c r="R21" s="26"/>
      <c r="S21" s="26"/>
      <c r="T21" s="26"/>
      <c r="U21" s="26"/>
      <c r="V21" s="26">
        <v>0.03636</v>
      </c>
      <c r="W21" s="26"/>
      <c r="X21" s="68"/>
      <c r="Y21" s="68"/>
      <c r="Z21" s="68"/>
      <c r="AA21" s="68"/>
      <c r="AB21" s="68"/>
      <c r="AC21" s="70"/>
    </row>
    <row r="22" spans="1:29">
      <c r="A22" s="40"/>
      <c r="B22" s="41" t="s">
        <v>40</v>
      </c>
      <c r="C22" s="25"/>
      <c r="D22" s="26"/>
      <c r="E22" s="26">
        <v>0.008</v>
      </c>
      <c r="F22" s="27"/>
      <c r="G22" s="27"/>
      <c r="H22" s="27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68"/>
      <c r="Y22" s="68"/>
      <c r="Z22" s="68">
        <v>0.02</v>
      </c>
      <c r="AA22" s="68"/>
      <c r="AB22" s="68"/>
      <c r="AC22" s="70"/>
    </row>
    <row r="23" spans="1:29">
      <c r="A23" s="40"/>
      <c r="B23" s="28" t="s">
        <v>41</v>
      </c>
      <c r="C23" s="25"/>
      <c r="D23" s="26"/>
      <c r="E23" s="26"/>
      <c r="F23" s="27"/>
      <c r="G23" s="27"/>
      <c r="H23" s="27"/>
      <c r="I23" s="26"/>
      <c r="J23" s="26"/>
      <c r="K23" s="26"/>
      <c r="L23" s="26"/>
      <c r="M23" s="26">
        <v>0.05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68"/>
      <c r="Y23" s="68"/>
      <c r="Z23" s="68"/>
      <c r="AA23" s="68"/>
      <c r="AB23" s="68"/>
      <c r="AC23" s="70"/>
    </row>
    <row r="24" ht="13.95" spans="1:29">
      <c r="A24" s="42"/>
      <c r="B24" s="43"/>
      <c r="C24" s="31"/>
      <c r="D24" s="32"/>
      <c r="E24" s="32"/>
      <c r="F24" s="33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71"/>
      <c r="Y24" s="71"/>
      <c r="Z24" s="71"/>
      <c r="AA24" s="71"/>
      <c r="AB24" s="71"/>
      <c r="AC24" s="70"/>
    </row>
    <row r="25" spans="1:29">
      <c r="A25" s="38" t="s">
        <v>42</v>
      </c>
      <c r="B25" s="19" t="s">
        <v>91</v>
      </c>
      <c r="C25" s="20">
        <v>0.0421</v>
      </c>
      <c r="D25" s="21"/>
      <c r="E25" s="21">
        <v>0.0054</v>
      </c>
      <c r="F25" s="22"/>
      <c r="G25" s="22"/>
      <c r="H25" s="22"/>
      <c r="I25" s="21"/>
      <c r="J25" s="21"/>
      <c r="K25" s="21"/>
      <c r="L25" s="21"/>
      <c r="M25" s="21"/>
      <c r="N25" s="21"/>
      <c r="O25" s="21"/>
      <c r="P25" s="21"/>
      <c r="Q25" s="21">
        <v>0.0064</v>
      </c>
      <c r="R25" s="21"/>
      <c r="S25" s="21"/>
      <c r="T25" s="21"/>
      <c r="U25" s="21"/>
      <c r="V25" s="21"/>
      <c r="W25" s="21">
        <v>0.03</v>
      </c>
      <c r="X25" s="65">
        <v>0.006</v>
      </c>
      <c r="Y25" s="65"/>
      <c r="Z25" s="65"/>
      <c r="AA25" s="65">
        <v>2</v>
      </c>
      <c r="AB25" s="65"/>
      <c r="AC25" s="70"/>
    </row>
    <row r="26" spans="1:29">
      <c r="A26" s="40"/>
      <c r="B26" s="24" t="s">
        <v>92</v>
      </c>
      <c r="C26" s="25"/>
      <c r="D26" s="26"/>
      <c r="E26" s="26">
        <v>0.0065</v>
      </c>
      <c r="F26" s="27"/>
      <c r="G26" s="27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68"/>
      <c r="Y26" s="68">
        <v>0.015</v>
      </c>
      <c r="Z26" s="68"/>
      <c r="AA26" s="68"/>
      <c r="AB26" s="68">
        <v>0.004</v>
      </c>
      <c r="AC26" s="70"/>
    </row>
    <row r="27" spans="1:29">
      <c r="A27" s="40"/>
      <c r="B27" s="24" t="s">
        <v>73</v>
      </c>
      <c r="C27" s="25"/>
      <c r="D27" s="26"/>
      <c r="E27" s="26">
        <v>0.007</v>
      </c>
      <c r="F27" s="27">
        <v>0.0006</v>
      </c>
      <c r="G27" s="27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68"/>
      <c r="Y27" s="68"/>
      <c r="Z27" s="68"/>
      <c r="AA27" s="68"/>
      <c r="AB27" s="68"/>
      <c r="AC27" s="70"/>
    </row>
    <row r="28" ht="15.6" spans="1:29">
      <c r="A28" s="40"/>
      <c r="B28" s="143"/>
      <c r="C28" s="35"/>
      <c r="D28" s="36"/>
      <c r="E28" s="36"/>
      <c r="F28" s="37"/>
      <c r="G28" s="37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73"/>
      <c r="Y28" s="73"/>
      <c r="Z28" s="73"/>
      <c r="AA28" s="73"/>
      <c r="AB28" s="73"/>
      <c r="AC28" s="70"/>
    </row>
    <row r="29" ht="13.95" spans="1:29">
      <c r="A29" s="42"/>
      <c r="B29" s="30"/>
      <c r="C29" s="31"/>
      <c r="D29" s="32"/>
      <c r="E29" s="32"/>
      <c r="F29" s="33"/>
      <c r="G29" s="33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71"/>
      <c r="Y29" s="71"/>
      <c r="Z29" s="71"/>
      <c r="AA29" s="71"/>
      <c r="AB29" s="71"/>
      <c r="AC29" s="30"/>
    </row>
    <row r="30" ht="15.6" spans="1:29">
      <c r="A30" s="44" t="s">
        <v>45</v>
      </c>
      <c r="B30" s="45"/>
      <c r="C30" s="20">
        <f t="shared" ref="C30:H30" si="0">SUM(C9:C29)</f>
        <v>0.1816</v>
      </c>
      <c r="D30" s="21">
        <f t="shared" si="0"/>
        <v>0.01733</v>
      </c>
      <c r="E30" s="21">
        <f t="shared" si="0"/>
        <v>0.0412</v>
      </c>
      <c r="F30" s="22">
        <f t="shared" si="0"/>
        <v>0.0012</v>
      </c>
      <c r="G30" s="22">
        <f t="shared" si="0"/>
        <v>0.015</v>
      </c>
      <c r="H30" s="22">
        <f t="shared" si="0"/>
        <v>0.011</v>
      </c>
      <c r="I30" s="21">
        <f t="shared" ref="I30:AA30" si="1">SUM(I9:I29)</f>
        <v>0.115</v>
      </c>
      <c r="J30" s="21">
        <f t="shared" si="1"/>
        <v>0.0122</v>
      </c>
      <c r="K30" s="21">
        <f t="shared" si="1"/>
        <v>0.003</v>
      </c>
      <c r="L30" s="21">
        <f t="shared" si="1"/>
        <v>0.04</v>
      </c>
      <c r="M30" s="21">
        <f t="shared" si="1"/>
        <v>0.05</v>
      </c>
      <c r="N30" s="21">
        <f t="shared" si="1"/>
        <v>0.073</v>
      </c>
      <c r="O30" s="21">
        <f t="shared" si="1"/>
        <v>0.0246</v>
      </c>
      <c r="P30" s="21">
        <f t="shared" si="1"/>
        <v>0.0204</v>
      </c>
      <c r="Q30" s="21">
        <f t="shared" si="1"/>
        <v>0.0148</v>
      </c>
      <c r="R30" s="21">
        <f t="shared" si="1"/>
        <v>0.0204</v>
      </c>
      <c r="S30" s="21">
        <f t="shared" si="1"/>
        <v>0.0598</v>
      </c>
      <c r="T30" s="21">
        <f t="shared" si="1"/>
        <v>0.077</v>
      </c>
      <c r="U30" s="21">
        <f t="shared" si="1"/>
        <v>0.044</v>
      </c>
      <c r="V30" s="21">
        <f t="shared" si="1"/>
        <v>0.03636</v>
      </c>
      <c r="W30" s="21">
        <f t="shared" si="1"/>
        <v>0.03</v>
      </c>
      <c r="X30" s="21">
        <f t="shared" si="1"/>
        <v>0.006</v>
      </c>
      <c r="Y30" s="21">
        <f t="shared" si="1"/>
        <v>0.015</v>
      </c>
      <c r="Z30" s="21">
        <f t="shared" si="1"/>
        <v>0.02</v>
      </c>
      <c r="AA30" s="21">
        <f t="shared" si="1"/>
        <v>2</v>
      </c>
      <c r="AB30" s="65">
        <v>0.4</v>
      </c>
      <c r="AC30" s="19"/>
    </row>
    <row r="31" ht="15.6" hidden="1" spans="1:29">
      <c r="A31" s="46" t="s">
        <v>46</v>
      </c>
      <c r="B31" s="47"/>
      <c r="C31" s="25">
        <f t="shared" ref="C31:H31" si="2">22*C30</f>
        <v>3.9952</v>
      </c>
      <c r="D31" s="25">
        <f t="shared" si="2"/>
        <v>0.38126</v>
      </c>
      <c r="E31" s="25">
        <f t="shared" si="2"/>
        <v>0.9064</v>
      </c>
      <c r="F31" s="25">
        <f t="shared" si="2"/>
        <v>0.0264</v>
      </c>
      <c r="G31" s="25">
        <f t="shared" si="2"/>
        <v>0.33</v>
      </c>
      <c r="H31" s="25">
        <f t="shared" si="2"/>
        <v>0.242</v>
      </c>
      <c r="I31" s="25">
        <f t="shared" ref="I31:AD31" si="3">22*I30</f>
        <v>2.53</v>
      </c>
      <c r="J31" s="25">
        <f t="shared" si="3"/>
        <v>0.2684</v>
      </c>
      <c r="K31" s="25">
        <f t="shared" si="3"/>
        <v>0.066</v>
      </c>
      <c r="L31" s="25">
        <f t="shared" si="3"/>
        <v>0.88</v>
      </c>
      <c r="M31" s="25">
        <f t="shared" si="3"/>
        <v>1.1</v>
      </c>
      <c r="N31" s="25">
        <f t="shared" si="3"/>
        <v>1.606</v>
      </c>
      <c r="O31" s="25">
        <f t="shared" si="3"/>
        <v>0.5412</v>
      </c>
      <c r="P31" s="25">
        <f t="shared" si="3"/>
        <v>0.4488</v>
      </c>
      <c r="Q31" s="25">
        <f t="shared" si="3"/>
        <v>0.3256</v>
      </c>
      <c r="R31" s="25">
        <f t="shared" si="3"/>
        <v>0.4488</v>
      </c>
      <c r="S31" s="25">
        <f t="shared" si="3"/>
        <v>1.3156</v>
      </c>
      <c r="T31" s="25">
        <f t="shared" si="3"/>
        <v>1.694</v>
      </c>
      <c r="U31" s="25">
        <f t="shared" si="3"/>
        <v>0.968</v>
      </c>
      <c r="V31" s="25">
        <f t="shared" si="3"/>
        <v>0.79992</v>
      </c>
      <c r="W31" s="25">
        <f t="shared" si="3"/>
        <v>0.66</v>
      </c>
      <c r="X31" s="25">
        <f t="shared" si="3"/>
        <v>0.132</v>
      </c>
      <c r="Y31" s="25">
        <f t="shared" si="3"/>
        <v>0.33</v>
      </c>
      <c r="Z31" s="25">
        <f t="shared" si="3"/>
        <v>0.44</v>
      </c>
      <c r="AA31" s="25">
        <v>2</v>
      </c>
      <c r="AB31" s="25">
        <v>0.085</v>
      </c>
      <c r="AC31" s="24"/>
    </row>
    <row r="32" ht="15.6" spans="1:29">
      <c r="A32" s="46" t="s">
        <v>46</v>
      </c>
      <c r="B32" s="47"/>
      <c r="C32" s="48">
        <f t="shared" ref="C32:H32" si="4">ROUND(C31,2)</f>
        <v>4</v>
      </c>
      <c r="D32" s="49">
        <f t="shared" si="4"/>
        <v>0.38</v>
      </c>
      <c r="E32" s="48">
        <f t="shared" si="4"/>
        <v>0.91</v>
      </c>
      <c r="F32" s="49">
        <f t="shared" si="4"/>
        <v>0.03</v>
      </c>
      <c r="G32" s="48">
        <f t="shared" si="4"/>
        <v>0.33</v>
      </c>
      <c r="H32" s="48">
        <f t="shared" si="4"/>
        <v>0.24</v>
      </c>
      <c r="I32" s="49">
        <f t="shared" ref="I32:V32" si="5">ROUND(I31,2)</f>
        <v>2.53</v>
      </c>
      <c r="J32" s="49">
        <f t="shared" si="5"/>
        <v>0.27</v>
      </c>
      <c r="K32" s="49">
        <f t="shared" si="5"/>
        <v>0.07</v>
      </c>
      <c r="L32" s="49">
        <f t="shared" si="5"/>
        <v>0.88</v>
      </c>
      <c r="M32" s="49">
        <f t="shared" si="5"/>
        <v>1.1</v>
      </c>
      <c r="N32" s="49">
        <f t="shared" si="5"/>
        <v>1.61</v>
      </c>
      <c r="O32" s="49">
        <f t="shared" si="5"/>
        <v>0.54</v>
      </c>
      <c r="P32" s="49">
        <f t="shared" si="5"/>
        <v>0.45</v>
      </c>
      <c r="Q32" s="49">
        <f t="shared" si="5"/>
        <v>0.33</v>
      </c>
      <c r="R32" s="49">
        <f t="shared" si="5"/>
        <v>0.45</v>
      </c>
      <c r="S32" s="49">
        <f t="shared" si="5"/>
        <v>1.32</v>
      </c>
      <c r="T32" s="49">
        <f t="shared" si="5"/>
        <v>1.69</v>
      </c>
      <c r="U32" s="49">
        <f t="shared" si="5"/>
        <v>0.97</v>
      </c>
      <c r="V32" s="49">
        <f t="shared" si="5"/>
        <v>0.8</v>
      </c>
      <c r="W32" s="49">
        <f t="shared" ref="W32:Z32" si="6">ROUND(W31,2)</f>
        <v>0.66</v>
      </c>
      <c r="X32" s="49">
        <f t="shared" si="6"/>
        <v>0.13</v>
      </c>
      <c r="Y32" s="49">
        <f t="shared" si="6"/>
        <v>0.33</v>
      </c>
      <c r="Z32" s="49">
        <f t="shared" si="6"/>
        <v>0.44</v>
      </c>
      <c r="AA32" s="49">
        <v>2</v>
      </c>
      <c r="AB32" s="69">
        <v>0.085</v>
      </c>
      <c r="AC32" s="79"/>
    </row>
    <row r="33" ht="15.6" spans="1:29">
      <c r="A33" s="46" t="s">
        <v>47</v>
      </c>
      <c r="B33" s="47"/>
      <c r="C33" s="49">
        <v>65</v>
      </c>
      <c r="D33" s="49">
        <v>730</v>
      </c>
      <c r="E33" s="49">
        <v>68</v>
      </c>
      <c r="F33" s="49">
        <v>1400</v>
      </c>
      <c r="G33" s="49">
        <v>55</v>
      </c>
      <c r="H33" s="49">
        <v>35</v>
      </c>
      <c r="I33" s="49">
        <v>100</v>
      </c>
      <c r="J33" s="49">
        <v>500</v>
      </c>
      <c r="K33" s="49">
        <v>180</v>
      </c>
      <c r="L33" s="49">
        <v>63.16</v>
      </c>
      <c r="M33" s="49">
        <v>40</v>
      </c>
      <c r="N33" s="49">
        <v>45</v>
      </c>
      <c r="O33" s="49">
        <v>39</v>
      </c>
      <c r="P33" s="49">
        <v>60</v>
      </c>
      <c r="Q33" s="49">
        <v>218.48</v>
      </c>
      <c r="R33" s="49">
        <v>45</v>
      </c>
      <c r="S33" s="49">
        <v>600</v>
      </c>
      <c r="T33" s="49">
        <v>220</v>
      </c>
      <c r="U33" s="49">
        <v>105.55</v>
      </c>
      <c r="V33" s="49">
        <v>182.5</v>
      </c>
      <c r="W33" s="49">
        <v>80</v>
      </c>
      <c r="X33" s="49">
        <v>96</v>
      </c>
      <c r="Y33" s="49">
        <v>215</v>
      </c>
      <c r="Z33" s="49">
        <v>200</v>
      </c>
      <c r="AA33" s="49">
        <v>10</v>
      </c>
      <c r="AB33" s="69">
        <v>105</v>
      </c>
      <c r="AC33" s="79"/>
    </row>
    <row r="34" ht="16.35" spans="1:29">
      <c r="A34" s="50" t="s">
        <v>48</v>
      </c>
      <c r="B34" s="51"/>
      <c r="C34" s="52">
        <f t="shared" ref="C34:H34" si="7">C32*C33</f>
        <v>260</v>
      </c>
      <c r="D34" s="52">
        <f t="shared" si="7"/>
        <v>277.4</v>
      </c>
      <c r="E34" s="52">
        <f t="shared" si="7"/>
        <v>61.88</v>
      </c>
      <c r="F34" s="52">
        <f t="shared" si="7"/>
        <v>42</v>
      </c>
      <c r="G34" s="52">
        <f t="shared" si="7"/>
        <v>18.15</v>
      </c>
      <c r="H34" s="52">
        <f t="shared" si="7"/>
        <v>8.4</v>
      </c>
      <c r="I34" s="52">
        <f t="shared" ref="I34:AD34" si="8">I32*I33</f>
        <v>253</v>
      </c>
      <c r="J34" s="52">
        <f t="shared" si="8"/>
        <v>135</v>
      </c>
      <c r="K34" s="52">
        <f t="shared" si="8"/>
        <v>12.6</v>
      </c>
      <c r="L34" s="52">
        <f t="shared" si="8"/>
        <v>55.5808</v>
      </c>
      <c r="M34" s="52">
        <f t="shared" si="8"/>
        <v>44</v>
      </c>
      <c r="N34" s="52">
        <f t="shared" si="8"/>
        <v>72.45</v>
      </c>
      <c r="O34" s="52">
        <f t="shared" si="8"/>
        <v>21.06</v>
      </c>
      <c r="P34" s="52">
        <f t="shared" si="8"/>
        <v>27</v>
      </c>
      <c r="Q34" s="52">
        <f t="shared" si="8"/>
        <v>72.0984</v>
      </c>
      <c r="R34" s="52">
        <f t="shared" si="8"/>
        <v>20.25</v>
      </c>
      <c r="S34" s="52">
        <f t="shared" si="8"/>
        <v>792</v>
      </c>
      <c r="T34" s="52">
        <f t="shared" si="8"/>
        <v>371.8</v>
      </c>
      <c r="U34" s="52">
        <f t="shared" si="8"/>
        <v>102.3835</v>
      </c>
      <c r="V34" s="52">
        <f t="shared" si="8"/>
        <v>146</v>
      </c>
      <c r="W34" s="52">
        <f t="shared" si="8"/>
        <v>52.8</v>
      </c>
      <c r="X34" s="52">
        <f t="shared" si="8"/>
        <v>12.48</v>
      </c>
      <c r="Y34" s="52">
        <f t="shared" si="8"/>
        <v>70.95</v>
      </c>
      <c r="Z34" s="52">
        <f t="shared" si="8"/>
        <v>88</v>
      </c>
      <c r="AA34" s="52">
        <f t="shared" si="8"/>
        <v>20</v>
      </c>
      <c r="AB34" s="52">
        <v>9.45</v>
      </c>
      <c r="AC34" s="80">
        <f>SUM(C34:AB34)</f>
        <v>3046.7327</v>
      </c>
    </row>
    <row r="35" ht="15.6" spans="1:29">
      <c r="A35" s="53"/>
      <c r="B35" s="5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>
        <f>AC34/AC2</f>
        <v>138.48785</v>
      </c>
    </row>
    <row r="36" customFormat="1" ht="27" customHeight="1" spans="2:14">
      <c r="B36" s="56" t="s">
        <v>74</v>
      </c>
      <c r="N36" s="57"/>
    </row>
    <row r="37" customFormat="1" ht="27" customHeight="1" spans="2:14">
      <c r="B37" s="56" t="s">
        <v>75</v>
      </c>
      <c r="N37" s="57"/>
    </row>
    <row r="38" customFormat="1" ht="27" customHeight="1" spans="2:2">
      <c r="B38" s="56" t="s">
        <v>76</v>
      </c>
    </row>
  </sheetData>
  <mergeCells count="41">
    <mergeCell ref="A1:AB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7"/>
  </mergeCells>
  <pageMargins left="0.0784722222222222" right="0.196527777777778" top="1.05069444444444" bottom="1.05069444444444" header="0.708333333333333" footer="0.786805555555556"/>
  <pageSetup paperSize="9" scale="69" orientation="landscape" useFirstPageNumber="1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B37"/>
  <sheetViews>
    <sheetView topLeftCell="B1" workbookViewId="0">
      <pane ySplit="7" topLeftCell="A14" activePane="bottomLeft" state="frozen"/>
      <selection/>
      <selection pane="bottomLeft" activeCell="E14" sqref="E14:E15"/>
    </sheetView>
  </sheetViews>
  <sheetFormatPr defaultColWidth="11.537037037037" defaultRowHeight="13.2"/>
  <cols>
    <col min="1" max="1" width="6.33333333333333" customWidth="1"/>
    <col min="2" max="2" width="27.7777777777778" customWidth="1"/>
    <col min="3" max="3" width="7.11111111111111" customWidth="1"/>
    <col min="4" max="4" width="7" customWidth="1"/>
    <col min="5" max="5" width="6.55555555555556" customWidth="1"/>
    <col min="6" max="6" width="6.33333333333333" customWidth="1"/>
    <col min="7" max="7" width="5.66666666666667" customWidth="1"/>
    <col min="8" max="8" width="7.11111111111111" customWidth="1"/>
    <col min="9" max="9" width="8" customWidth="1"/>
    <col min="10" max="10" width="6.22222222222222" customWidth="1"/>
    <col min="11" max="12" width="6.33333333333333" customWidth="1"/>
    <col min="13" max="13" width="6.77777777777778" customWidth="1"/>
    <col min="14" max="14" width="7.22222222222222" customWidth="1"/>
    <col min="15" max="15" width="5.22222222222222" customWidth="1"/>
    <col min="16" max="16" width="6.11111111111111" customWidth="1"/>
    <col min="17" max="17" width="6.55555555555556" customWidth="1"/>
    <col min="18" max="18" width="7.44444444444444" customWidth="1"/>
    <col min="19" max="19" width="6.55555555555556" customWidth="1"/>
    <col min="20" max="20" width="7" customWidth="1"/>
    <col min="21" max="21" width="7.11111111111111" customWidth="1"/>
    <col min="22" max="22" width="6.33333333333333" customWidth="1"/>
    <col min="23" max="23" width="5.55555555555556" customWidth="1"/>
    <col min="24" max="24" width="6.88888888888889" customWidth="1"/>
    <col min="25" max="26" width="6.44444444444444" customWidth="1"/>
    <col min="27" max="27" width="6.66666666666667" customWidth="1"/>
    <col min="28" max="28" width="8.22222222222222" customWidth="1"/>
  </cols>
  <sheetData>
    <row r="1" s="1" customFormat="1" ht="22" customHeight="1" spans="1:1">
      <c r="A1" s="1" t="s">
        <v>0</v>
      </c>
    </row>
    <row r="2" customHeight="1" spans="1:28">
      <c r="A2" s="152"/>
      <c r="B2" s="8" t="s">
        <v>167</v>
      </c>
      <c r="C2" s="9" t="s">
        <v>2</v>
      </c>
      <c r="D2" s="9" t="s">
        <v>3</v>
      </c>
      <c r="E2" s="9" t="s">
        <v>4</v>
      </c>
      <c r="F2" s="9" t="s">
        <v>126</v>
      </c>
      <c r="G2" s="9" t="s">
        <v>53</v>
      </c>
      <c r="H2" s="9" t="s">
        <v>6</v>
      </c>
      <c r="I2" s="9" t="s">
        <v>7</v>
      </c>
      <c r="J2" s="9" t="s">
        <v>9</v>
      </c>
      <c r="K2" s="9" t="s">
        <v>10</v>
      </c>
      <c r="L2" s="9" t="s">
        <v>96</v>
      </c>
      <c r="M2" s="9" t="s">
        <v>85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21</v>
      </c>
      <c r="S2" s="9" t="s">
        <v>18</v>
      </c>
      <c r="T2" s="9" t="s">
        <v>139</v>
      </c>
      <c r="U2" s="9" t="s">
        <v>168</v>
      </c>
      <c r="V2" s="9" t="s">
        <v>22</v>
      </c>
      <c r="W2" s="9" t="s">
        <v>23</v>
      </c>
      <c r="X2" s="9" t="s">
        <v>25</v>
      </c>
      <c r="Y2" s="9" t="s">
        <v>83</v>
      </c>
      <c r="Z2" s="9" t="s">
        <v>27</v>
      </c>
      <c r="AA2" s="127" t="s">
        <v>26</v>
      </c>
      <c r="AB2" s="105">
        <v>22</v>
      </c>
    </row>
    <row r="3" spans="1:28">
      <c r="A3" s="152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27"/>
      <c r="AB3" s="106"/>
    </row>
    <row r="4" spans="1:28">
      <c r="A4" s="152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27"/>
      <c r="AB4" s="106"/>
    </row>
    <row r="5" ht="12" customHeight="1" spans="1:28">
      <c r="A5" s="152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27"/>
      <c r="AB5" s="106"/>
    </row>
    <row r="6" spans="1:28">
      <c r="A6" s="15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27"/>
      <c r="AB6" s="106"/>
    </row>
    <row r="7" ht="28" customHeight="1" spans="1:28">
      <c r="A7" s="153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62"/>
      <c r="AB7" s="107"/>
    </row>
    <row r="8" ht="16" customHeight="1" spans="1:28">
      <c r="A8" s="90"/>
      <c r="B8" s="156"/>
      <c r="C8" s="157">
        <v>1</v>
      </c>
      <c r="D8" s="157">
        <v>2</v>
      </c>
      <c r="E8" s="157">
        <v>3</v>
      </c>
      <c r="F8" s="157">
        <v>4</v>
      </c>
      <c r="G8" s="157">
        <v>5</v>
      </c>
      <c r="H8" s="157">
        <v>6</v>
      </c>
      <c r="I8" s="157">
        <v>7</v>
      </c>
      <c r="J8" s="157">
        <v>8</v>
      </c>
      <c r="K8" s="157">
        <v>9</v>
      </c>
      <c r="L8" s="157">
        <v>10</v>
      </c>
      <c r="M8" s="157">
        <v>11</v>
      </c>
      <c r="N8" s="157">
        <v>12</v>
      </c>
      <c r="O8" s="157">
        <v>13</v>
      </c>
      <c r="P8" s="157">
        <v>14</v>
      </c>
      <c r="Q8" s="157">
        <v>15</v>
      </c>
      <c r="R8" s="157">
        <v>16</v>
      </c>
      <c r="S8" s="157">
        <v>17</v>
      </c>
      <c r="T8" s="157">
        <v>18</v>
      </c>
      <c r="U8" s="157">
        <v>19</v>
      </c>
      <c r="V8" s="157">
        <v>20</v>
      </c>
      <c r="W8" s="157">
        <v>21</v>
      </c>
      <c r="X8" s="157">
        <v>22</v>
      </c>
      <c r="Y8" s="157">
        <v>23</v>
      </c>
      <c r="Z8" s="157">
        <v>24</v>
      </c>
      <c r="AA8" s="157">
        <v>25</v>
      </c>
      <c r="AB8" s="91" t="s">
        <v>28</v>
      </c>
    </row>
    <row r="9" spans="1:28">
      <c r="A9" s="18" t="s">
        <v>29</v>
      </c>
      <c r="B9" s="19" t="s">
        <v>169</v>
      </c>
      <c r="C9" s="20">
        <v>0.1495</v>
      </c>
      <c r="D9" s="21"/>
      <c r="E9" s="21">
        <v>0.007</v>
      </c>
      <c r="F9" s="21">
        <v>0.02</v>
      </c>
      <c r="G9" s="21"/>
      <c r="H9" s="22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65"/>
      <c r="W9" s="65"/>
      <c r="X9" s="65"/>
      <c r="Y9" s="65"/>
      <c r="Z9" s="65"/>
      <c r="AA9" s="65"/>
      <c r="AB9" s="67" t="s">
        <v>133</v>
      </c>
    </row>
    <row r="10" spans="1:28">
      <c r="A10" s="23"/>
      <c r="B10" s="24" t="s">
        <v>32</v>
      </c>
      <c r="C10" s="25"/>
      <c r="D10" s="26"/>
      <c r="E10" s="26">
        <v>0.009</v>
      </c>
      <c r="F10" s="26"/>
      <c r="G10" s="26"/>
      <c r="H10" s="27">
        <v>0.000571428</v>
      </c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8"/>
      <c r="W10" s="68"/>
      <c r="X10" s="68"/>
      <c r="Y10" s="68"/>
      <c r="Z10" s="68"/>
      <c r="AA10" s="68"/>
      <c r="AB10" s="70"/>
    </row>
    <row r="11" spans="1:28">
      <c r="A11" s="23"/>
      <c r="B11" s="28" t="s">
        <v>33</v>
      </c>
      <c r="C11" s="25"/>
      <c r="D11" s="26">
        <v>0.01</v>
      </c>
      <c r="E11" s="26"/>
      <c r="F11" s="26"/>
      <c r="G11" s="26"/>
      <c r="H11" s="27"/>
      <c r="I11" s="26">
        <v>0.0122</v>
      </c>
      <c r="J11" s="26">
        <v>0.04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8"/>
      <c r="W11" s="68"/>
      <c r="X11" s="68"/>
      <c r="Y11" s="68"/>
      <c r="Z11" s="68"/>
      <c r="AA11" s="68"/>
      <c r="AB11" s="70"/>
    </row>
    <row r="12" spans="1:28">
      <c r="A12" s="23"/>
      <c r="B12" s="24"/>
      <c r="C12" s="25"/>
      <c r="D12" s="26"/>
      <c r="E12" s="26"/>
      <c r="F12" s="26"/>
      <c r="G12" s="26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8"/>
      <c r="W12" s="68"/>
      <c r="X12" s="68"/>
      <c r="Y12" s="68"/>
      <c r="Z12" s="68"/>
      <c r="AA12" s="68"/>
      <c r="AB12" s="70"/>
    </row>
    <row r="13" ht="13.95" spans="1:28">
      <c r="A13" s="29"/>
      <c r="B13" s="30"/>
      <c r="C13" s="31"/>
      <c r="D13" s="32"/>
      <c r="E13" s="32"/>
      <c r="F13" s="32"/>
      <c r="G13" s="32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71"/>
      <c r="W13" s="71"/>
      <c r="X13" s="71"/>
      <c r="Y13" s="71"/>
      <c r="Z13" s="71"/>
      <c r="AA13" s="71"/>
      <c r="AB13" s="70"/>
    </row>
    <row r="14" spans="1:28">
      <c r="A14" s="18" t="s">
        <v>34</v>
      </c>
      <c r="B14" s="19" t="s">
        <v>96</v>
      </c>
      <c r="C14" s="20"/>
      <c r="D14" s="21"/>
      <c r="E14" s="21"/>
      <c r="F14" s="21"/>
      <c r="G14" s="21"/>
      <c r="H14" s="22"/>
      <c r="I14" s="22"/>
      <c r="J14" s="21"/>
      <c r="K14" s="21"/>
      <c r="L14" s="21">
        <v>0.0995</v>
      </c>
      <c r="M14" s="21"/>
      <c r="N14" s="21"/>
      <c r="O14" s="21"/>
      <c r="P14" s="21"/>
      <c r="Q14" s="21"/>
      <c r="R14" s="21"/>
      <c r="S14" s="21"/>
      <c r="T14" s="21"/>
      <c r="U14" s="21"/>
      <c r="V14" s="65"/>
      <c r="W14" s="65"/>
      <c r="X14" s="65"/>
      <c r="Y14" s="65"/>
      <c r="Z14" s="65"/>
      <c r="AA14" s="65"/>
      <c r="AB14" s="70"/>
    </row>
    <row r="15" spans="1:28">
      <c r="A15" s="23"/>
      <c r="B15" s="24"/>
      <c r="C15" s="25"/>
      <c r="D15" s="26"/>
      <c r="E15" s="26"/>
      <c r="F15" s="26"/>
      <c r="G15" s="26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8"/>
      <c r="W15" s="68"/>
      <c r="X15" s="68"/>
      <c r="Y15" s="68"/>
      <c r="Z15" s="68"/>
      <c r="AA15" s="68"/>
      <c r="AB15" s="70"/>
    </row>
    <row r="16" spans="1:28">
      <c r="A16" s="23"/>
      <c r="B16" s="24"/>
      <c r="C16" s="25"/>
      <c r="D16" s="26"/>
      <c r="E16" s="26"/>
      <c r="F16" s="26"/>
      <c r="G16" s="26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8"/>
      <c r="W16" s="68"/>
      <c r="X16" s="68"/>
      <c r="Y16" s="68"/>
      <c r="Z16" s="68"/>
      <c r="AA16" s="68"/>
      <c r="AB16" s="70"/>
    </row>
    <row r="17" ht="13.95" spans="1:28">
      <c r="A17" s="34"/>
      <c r="B17" s="143"/>
      <c r="C17" s="35"/>
      <c r="D17" s="36"/>
      <c r="E17" s="36"/>
      <c r="F17" s="36"/>
      <c r="G17" s="36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73"/>
      <c r="W17" s="73"/>
      <c r="X17" s="73"/>
      <c r="Y17" s="73"/>
      <c r="Z17" s="73"/>
      <c r="AA17" s="73"/>
      <c r="AB17" s="70"/>
    </row>
    <row r="18" ht="16" customHeight="1" spans="1:28">
      <c r="A18" s="38" t="s">
        <v>35</v>
      </c>
      <c r="B18" s="39" t="s">
        <v>141</v>
      </c>
      <c r="C18" s="20"/>
      <c r="D18" s="21"/>
      <c r="E18" s="21"/>
      <c r="F18" s="21"/>
      <c r="G18" s="21">
        <v>0.005</v>
      </c>
      <c r="H18" s="22"/>
      <c r="I18" s="22"/>
      <c r="J18" s="21"/>
      <c r="K18" s="21"/>
      <c r="L18" s="21"/>
      <c r="M18" s="21"/>
      <c r="N18" s="21">
        <v>0.095</v>
      </c>
      <c r="O18" s="21">
        <v>0.01</v>
      </c>
      <c r="P18" s="21">
        <v>0.01</v>
      </c>
      <c r="Q18" s="21">
        <v>0.00204</v>
      </c>
      <c r="R18" s="21"/>
      <c r="S18" s="21"/>
      <c r="T18" s="21">
        <v>0.08</v>
      </c>
      <c r="U18" s="21">
        <v>0.015</v>
      </c>
      <c r="V18" s="65"/>
      <c r="W18" s="65"/>
      <c r="X18" s="65"/>
      <c r="Y18" s="65"/>
      <c r="Z18" s="65"/>
      <c r="AA18" s="65"/>
      <c r="AB18" s="70"/>
    </row>
    <row r="19" spans="1:28">
      <c r="A19" s="40"/>
      <c r="B19" s="102" t="s">
        <v>170</v>
      </c>
      <c r="C19" s="25"/>
      <c r="D19" s="26"/>
      <c r="E19" s="26"/>
      <c r="F19" s="26"/>
      <c r="G19" s="26"/>
      <c r="H19" s="27"/>
      <c r="I19" s="27"/>
      <c r="J19" s="26"/>
      <c r="K19" s="26"/>
      <c r="L19" s="26"/>
      <c r="M19" s="26"/>
      <c r="N19" s="26"/>
      <c r="O19" s="26"/>
      <c r="P19" s="26"/>
      <c r="Q19" s="26">
        <v>0.006</v>
      </c>
      <c r="R19" s="26">
        <v>0.08</v>
      </c>
      <c r="S19" s="26">
        <v>0.0062</v>
      </c>
      <c r="T19" s="26"/>
      <c r="U19" s="26"/>
      <c r="V19" s="68"/>
      <c r="W19" s="68"/>
      <c r="X19" s="68"/>
      <c r="Y19" s="68"/>
      <c r="Z19" s="68"/>
      <c r="AA19" s="68"/>
      <c r="AB19" s="70"/>
    </row>
    <row r="20" spans="1:28">
      <c r="A20" s="40"/>
      <c r="B20" s="102" t="s">
        <v>154</v>
      </c>
      <c r="C20" s="25">
        <v>0.04</v>
      </c>
      <c r="D20" s="26">
        <v>0.0054</v>
      </c>
      <c r="E20" s="26"/>
      <c r="F20" s="26"/>
      <c r="G20" s="26"/>
      <c r="H20" s="27"/>
      <c r="I20" s="27"/>
      <c r="J20" s="26"/>
      <c r="K20" s="26"/>
      <c r="L20" s="26"/>
      <c r="M20" s="26"/>
      <c r="N20" s="26">
        <v>0.199</v>
      </c>
      <c r="O20" s="26"/>
      <c r="P20" s="26"/>
      <c r="Q20" s="26"/>
      <c r="R20" s="26"/>
      <c r="S20" s="26"/>
      <c r="T20" s="26"/>
      <c r="U20" s="26"/>
      <c r="V20" s="68"/>
      <c r="W20" s="68"/>
      <c r="X20" s="68"/>
      <c r="Y20" s="68"/>
      <c r="Z20" s="68"/>
      <c r="AA20" s="68"/>
      <c r="AB20" s="70"/>
    </row>
    <row r="21" spans="1:28">
      <c r="A21" s="40"/>
      <c r="B21" s="41" t="s">
        <v>69</v>
      </c>
      <c r="C21" s="25"/>
      <c r="D21" s="26"/>
      <c r="E21" s="26">
        <v>0.008</v>
      </c>
      <c r="F21" s="26"/>
      <c r="G21" s="26"/>
      <c r="H21" s="27"/>
      <c r="I21" s="27"/>
      <c r="J21" s="26"/>
      <c r="K21" s="26"/>
      <c r="L21" s="26">
        <v>0.045</v>
      </c>
      <c r="M21" s="26">
        <v>0.015</v>
      </c>
      <c r="N21" s="26"/>
      <c r="O21" s="26"/>
      <c r="P21" s="26"/>
      <c r="Q21" s="26"/>
      <c r="R21" s="26"/>
      <c r="S21" s="26"/>
      <c r="T21" s="26"/>
      <c r="U21" s="26"/>
      <c r="V21" s="68"/>
      <c r="W21" s="68"/>
      <c r="X21" s="68"/>
      <c r="Y21" s="68"/>
      <c r="Z21" s="68"/>
      <c r="AA21" s="68"/>
      <c r="AB21" s="70"/>
    </row>
    <row r="22" spans="1:28">
      <c r="A22" s="40"/>
      <c r="B22" s="28" t="s">
        <v>41</v>
      </c>
      <c r="C22" s="25"/>
      <c r="D22" s="26"/>
      <c r="E22" s="26"/>
      <c r="F22" s="26"/>
      <c r="G22" s="26"/>
      <c r="H22" s="27"/>
      <c r="I22" s="27"/>
      <c r="J22" s="26"/>
      <c r="K22" s="26">
        <v>0.05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68"/>
      <c r="W22" s="68"/>
      <c r="X22" s="68"/>
      <c r="Y22" s="68"/>
      <c r="Z22" s="68"/>
      <c r="AA22" s="68"/>
      <c r="AB22" s="70"/>
    </row>
    <row r="23" ht="13.95" spans="1:28">
      <c r="A23" s="42"/>
      <c r="B23" s="43"/>
      <c r="C23" s="31"/>
      <c r="D23" s="32"/>
      <c r="E23" s="32"/>
      <c r="F23" s="32"/>
      <c r="G23" s="32"/>
      <c r="H23" s="33"/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71"/>
      <c r="W23" s="71"/>
      <c r="X23" s="71"/>
      <c r="Y23" s="71"/>
      <c r="Z23" s="71"/>
      <c r="AA23" s="71"/>
      <c r="AB23" s="70"/>
    </row>
    <row r="24" spans="1:28">
      <c r="A24" s="38" t="s">
        <v>42</v>
      </c>
      <c r="B24" s="19" t="s">
        <v>43</v>
      </c>
      <c r="C24" s="20">
        <v>0.01436</v>
      </c>
      <c r="D24" s="21"/>
      <c r="E24" s="21">
        <v>0.005</v>
      </c>
      <c r="F24" s="21"/>
      <c r="G24" s="21"/>
      <c r="H24" s="22"/>
      <c r="I24" s="22"/>
      <c r="J24" s="21"/>
      <c r="K24" s="21"/>
      <c r="L24" s="21"/>
      <c r="M24" s="21"/>
      <c r="N24" s="21"/>
      <c r="O24" s="21"/>
      <c r="P24" s="21"/>
      <c r="Q24" s="21">
        <v>0.0113</v>
      </c>
      <c r="R24" s="21"/>
      <c r="S24" s="21">
        <v>0.0395</v>
      </c>
      <c r="T24" s="21"/>
      <c r="U24" s="21"/>
      <c r="V24" s="65"/>
      <c r="W24" s="65">
        <v>0.25</v>
      </c>
      <c r="X24" s="65">
        <v>2</v>
      </c>
      <c r="Y24" s="65">
        <v>0.0206</v>
      </c>
      <c r="Z24" s="65"/>
      <c r="AA24" s="65">
        <v>0.0227272</v>
      </c>
      <c r="AB24" s="70"/>
    </row>
    <row r="25" spans="1:28">
      <c r="A25" s="40"/>
      <c r="B25" s="24" t="s">
        <v>44</v>
      </c>
      <c r="C25" s="25">
        <v>0.16</v>
      </c>
      <c r="D25" s="26"/>
      <c r="E25" s="26">
        <v>0.0082</v>
      </c>
      <c r="F25" s="26"/>
      <c r="G25" s="26"/>
      <c r="H25" s="27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8">
        <v>0.0031</v>
      </c>
      <c r="W25" s="68"/>
      <c r="X25" s="68"/>
      <c r="Y25" s="68"/>
      <c r="Z25" s="68"/>
      <c r="AA25" s="68"/>
      <c r="AB25" s="70"/>
    </row>
    <row r="26" spans="1:28">
      <c r="A26" s="40"/>
      <c r="B26" s="118"/>
      <c r="C26" s="119"/>
      <c r="D26" s="120"/>
      <c r="E26" s="120"/>
      <c r="F26" s="120"/>
      <c r="G26" s="120"/>
      <c r="H26" s="121"/>
      <c r="I26" s="121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73"/>
      <c r="W26" s="73"/>
      <c r="X26" s="73"/>
      <c r="Y26" s="73"/>
      <c r="Z26" s="73"/>
      <c r="AA26" s="73"/>
      <c r="AB26" s="70"/>
    </row>
    <row r="27" spans="1:28">
      <c r="A27" s="40"/>
      <c r="B27" s="118"/>
      <c r="C27" s="119"/>
      <c r="D27" s="120"/>
      <c r="E27" s="120"/>
      <c r="F27" s="120"/>
      <c r="G27" s="120"/>
      <c r="H27" s="121"/>
      <c r="I27" s="121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73"/>
      <c r="W27" s="73"/>
      <c r="X27" s="73"/>
      <c r="Y27" s="73"/>
      <c r="Z27" s="73"/>
      <c r="AA27" s="73"/>
      <c r="AB27" s="70"/>
    </row>
    <row r="28" ht="13.95" spans="1:28">
      <c r="A28" s="42"/>
      <c r="B28" s="30"/>
      <c r="C28" s="31"/>
      <c r="D28" s="32"/>
      <c r="E28" s="32"/>
      <c r="F28" s="32"/>
      <c r="G28" s="32"/>
      <c r="H28" s="33"/>
      <c r="I28" s="3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71"/>
      <c r="W28" s="71"/>
      <c r="X28" s="71"/>
      <c r="Y28" s="71"/>
      <c r="Z28" s="71">
        <v>1</v>
      </c>
      <c r="AA28" s="71"/>
      <c r="AB28" s="75"/>
    </row>
    <row r="29" ht="15.6" spans="1:28">
      <c r="A29" s="44" t="s">
        <v>45</v>
      </c>
      <c r="B29" s="158"/>
      <c r="C29" s="21">
        <f t="shared" ref="C29:W29" si="0">SUM(C9:C28)</f>
        <v>0.36386</v>
      </c>
      <c r="D29" s="21">
        <f t="shared" si="0"/>
        <v>0.0154</v>
      </c>
      <c r="E29" s="21">
        <f t="shared" si="0"/>
        <v>0.0372</v>
      </c>
      <c r="F29" s="21">
        <f t="shared" si="0"/>
        <v>0.02</v>
      </c>
      <c r="G29" s="21">
        <f t="shared" si="0"/>
        <v>0.005</v>
      </c>
      <c r="H29" s="22">
        <f t="shared" si="0"/>
        <v>0.000571428</v>
      </c>
      <c r="I29" s="22">
        <f t="shared" si="0"/>
        <v>0.0122</v>
      </c>
      <c r="J29" s="21">
        <f t="shared" si="0"/>
        <v>0.04</v>
      </c>
      <c r="K29" s="21">
        <f t="shared" si="0"/>
        <v>0.05</v>
      </c>
      <c r="L29" s="21">
        <f t="shared" si="0"/>
        <v>0.1445</v>
      </c>
      <c r="M29" s="21">
        <f t="shared" si="0"/>
        <v>0.015</v>
      </c>
      <c r="N29" s="21">
        <f t="shared" si="0"/>
        <v>0.294</v>
      </c>
      <c r="O29" s="21">
        <f t="shared" si="0"/>
        <v>0.01</v>
      </c>
      <c r="P29" s="21">
        <f t="shared" si="0"/>
        <v>0.01</v>
      </c>
      <c r="Q29" s="21">
        <f t="shared" si="0"/>
        <v>0.01934</v>
      </c>
      <c r="R29" s="21">
        <f t="shared" si="0"/>
        <v>0.08</v>
      </c>
      <c r="S29" s="21">
        <f t="shared" si="0"/>
        <v>0.0457</v>
      </c>
      <c r="T29" s="21">
        <f t="shared" si="0"/>
        <v>0.08</v>
      </c>
      <c r="U29" s="21">
        <f t="shared" si="0"/>
        <v>0.015</v>
      </c>
      <c r="V29" s="21">
        <f t="shared" si="0"/>
        <v>0.0031</v>
      </c>
      <c r="W29" s="21">
        <f t="shared" si="0"/>
        <v>0.25</v>
      </c>
      <c r="X29" s="21">
        <v>2</v>
      </c>
      <c r="Y29" s="21">
        <f>SUM(Y9:Y28)</f>
        <v>0.0206</v>
      </c>
      <c r="Z29" s="21">
        <v>1</v>
      </c>
      <c r="AA29" s="21">
        <f>SUM(AA9:AA28)</f>
        <v>0.0227272</v>
      </c>
      <c r="AB29" s="19"/>
    </row>
    <row r="30" ht="15.6" hidden="1" spans="1:28">
      <c r="A30" s="46" t="s">
        <v>46</v>
      </c>
      <c r="B30" s="159"/>
      <c r="C30" s="26">
        <f t="shared" ref="C30:R30" si="1">22*C29</f>
        <v>8.00492</v>
      </c>
      <c r="D30" s="26">
        <f t="shared" si="1"/>
        <v>0.3388</v>
      </c>
      <c r="E30" s="26">
        <f t="shared" si="1"/>
        <v>0.8184</v>
      </c>
      <c r="F30" s="26">
        <f t="shared" si="1"/>
        <v>0.44</v>
      </c>
      <c r="G30" s="26">
        <f t="shared" si="1"/>
        <v>0.11</v>
      </c>
      <c r="H30" s="26">
        <f t="shared" si="1"/>
        <v>0.012571416</v>
      </c>
      <c r="I30" s="26">
        <f t="shared" si="1"/>
        <v>0.2684</v>
      </c>
      <c r="J30" s="26">
        <f t="shared" si="1"/>
        <v>0.88</v>
      </c>
      <c r="K30" s="26">
        <f t="shared" si="1"/>
        <v>1.1</v>
      </c>
      <c r="L30" s="26">
        <f t="shared" si="1"/>
        <v>3.179</v>
      </c>
      <c r="M30" s="26">
        <f t="shared" si="1"/>
        <v>0.33</v>
      </c>
      <c r="N30" s="26">
        <f t="shared" si="1"/>
        <v>6.468</v>
      </c>
      <c r="O30" s="26">
        <f t="shared" si="1"/>
        <v>0.22</v>
      </c>
      <c r="P30" s="26">
        <f t="shared" si="1"/>
        <v>0.22</v>
      </c>
      <c r="Q30" s="26">
        <f t="shared" si="1"/>
        <v>0.42548</v>
      </c>
      <c r="R30" s="26">
        <f t="shared" si="1"/>
        <v>1.76</v>
      </c>
      <c r="S30" s="26">
        <f t="shared" ref="S30:AB30" si="2">22*S29</f>
        <v>1.0054</v>
      </c>
      <c r="T30" s="26">
        <f t="shared" si="2"/>
        <v>1.76</v>
      </c>
      <c r="U30" s="26">
        <f t="shared" si="2"/>
        <v>0.33</v>
      </c>
      <c r="V30" s="26">
        <f t="shared" si="2"/>
        <v>0.0682</v>
      </c>
      <c r="W30" s="26">
        <v>0.25</v>
      </c>
      <c r="X30" s="26">
        <v>2</v>
      </c>
      <c r="Y30" s="26">
        <f>22*Y29</f>
        <v>0.4532</v>
      </c>
      <c r="Z30" s="26">
        <v>1</v>
      </c>
      <c r="AA30" s="26">
        <f>22*AA29</f>
        <v>0.4999984</v>
      </c>
      <c r="AB30" s="133"/>
    </row>
    <row r="31" ht="15.6" spans="1:28">
      <c r="A31" s="46" t="s">
        <v>46</v>
      </c>
      <c r="B31" s="159"/>
      <c r="C31" s="49">
        <f t="shared" ref="C31:L31" si="3">ROUND(C30,2)</f>
        <v>8</v>
      </c>
      <c r="D31" s="49">
        <f t="shared" si="3"/>
        <v>0.34</v>
      </c>
      <c r="E31" s="49">
        <f t="shared" si="3"/>
        <v>0.82</v>
      </c>
      <c r="F31" s="49">
        <f t="shared" si="3"/>
        <v>0.44</v>
      </c>
      <c r="G31" s="49">
        <f t="shared" si="3"/>
        <v>0.11</v>
      </c>
      <c r="H31" s="49">
        <f t="shared" si="3"/>
        <v>0.01</v>
      </c>
      <c r="I31" s="49">
        <f t="shared" si="3"/>
        <v>0.27</v>
      </c>
      <c r="J31" s="49">
        <f t="shared" si="3"/>
        <v>0.88</v>
      </c>
      <c r="K31" s="49">
        <f t="shared" si="3"/>
        <v>1.1</v>
      </c>
      <c r="L31" s="49">
        <f t="shared" si="3"/>
        <v>3.18</v>
      </c>
      <c r="M31" s="49">
        <f t="shared" ref="M31:X31" si="4">ROUND(M30,2)</f>
        <v>0.33</v>
      </c>
      <c r="N31" s="49">
        <f t="shared" si="4"/>
        <v>6.47</v>
      </c>
      <c r="O31" s="49">
        <f t="shared" si="4"/>
        <v>0.22</v>
      </c>
      <c r="P31" s="49">
        <f t="shared" si="4"/>
        <v>0.22</v>
      </c>
      <c r="Q31" s="49">
        <f t="shared" si="4"/>
        <v>0.43</v>
      </c>
      <c r="R31" s="49">
        <f t="shared" si="4"/>
        <v>1.76</v>
      </c>
      <c r="S31" s="49">
        <f t="shared" si="4"/>
        <v>1.01</v>
      </c>
      <c r="T31" s="49">
        <f t="shared" si="4"/>
        <v>1.76</v>
      </c>
      <c r="U31" s="49">
        <f t="shared" si="4"/>
        <v>0.33</v>
      </c>
      <c r="V31" s="49">
        <f t="shared" si="4"/>
        <v>0.07</v>
      </c>
      <c r="W31" s="49">
        <v>0.25</v>
      </c>
      <c r="X31" s="49">
        <v>2</v>
      </c>
      <c r="Y31" s="49">
        <f>ROUND(Y30,2)</f>
        <v>0.45</v>
      </c>
      <c r="Z31" s="49">
        <v>1</v>
      </c>
      <c r="AA31" s="49">
        <f>ROUND(AA30,2)</f>
        <v>0.5</v>
      </c>
      <c r="AB31" s="133"/>
    </row>
    <row r="32" ht="15.6" spans="1:28">
      <c r="A32" s="46" t="s">
        <v>47</v>
      </c>
      <c r="B32" s="159"/>
      <c r="C32" s="49">
        <v>65</v>
      </c>
      <c r="D32" s="49">
        <v>730</v>
      </c>
      <c r="E32" s="49">
        <v>68</v>
      </c>
      <c r="F32" s="49">
        <v>150</v>
      </c>
      <c r="G32" s="49">
        <v>97</v>
      </c>
      <c r="H32" s="49">
        <v>1400</v>
      </c>
      <c r="I32" s="49">
        <v>500</v>
      </c>
      <c r="J32" s="49">
        <v>63.16</v>
      </c>
      <c r="K32" s="49">
        <v>40</v>
      </c>
      <c r="L32" s="49">
        <v>100</v>
      </c>
      <c r="M32" s="49">
        <v>215</v>
      </c>
      <c r="N32" s="49">
        <v>45</v>
      </c>
      <c r="O32" s="49">
        <v>39</v>
      </c>
      <c r="P32" s="49">
        <v>60</v>
      </c>
      <c r="Q32" s="49">
        <v>218.48</v>
      </c>
      <c r="R32" s="49">
        <v>220</v>
      </c>
      <c r="S32" s="49">
        <v>96</v>
      </c>
      <c r="T32" s="49">
        <v>205</v>
      </c>
      <c r="U32" s="49">
        <v>430</v>
      </c>
      <c r="V32" s="49">
        <v>750</v>
      </c>
      <c r="W32" s="69">
        <v>16</v>
      </c>
      <c r="X32" s="49">
        <v>10</v>
      </c>
      <c r="Y32" s="69">
        <v>104.44</v>
      </c>
      <c r="Z32" s="69">
        <v>12</v>
      </c>
      <c r="AA32" s="69">
        <v>110</v>
      </c>
      <c r="AB32" s="79"/>
    </row>
    <row r="33" ht="16.35" spans="1:28">
      <c r="A33" s="50" t="s">
        <v>48</v>
      </c>
      <c r="B33" s="160"/>
      <c r="C33" s="161">
        <f>C31*C32</f>
        <v>520</v>
      </c>
      <c r="D33" s="161">
        <f t="shared" ref="D33:AA33" si="5">D31*D32</f>
        <v>248.2</v>
      </c>
      <c r="E33" s="161">
        <f t="shared" si="5"/>
        <v>55.76</v>
      </c>
      <c r="F33" s="161">
        <f t="shared" si="5"/>
        <v>66</v>
      </c>
      <c r="G33" s="161">
        <f t="shared" si="5"/>
        <v>10.67</v>
      </c>
      <c r="H33" s="161">
        <f t="shared" si="5"/>
        <v>14</v>
      </c>
      <c r="I33" s="161">
        <f t="shared" si="5"/>
        <v>135</v>
      </c>
      <c r="J33" s="161">
        <f t="shared" si="5"/>
        <v>55.5808</v>
      </c>
      <c r="K33" s="161">
        <f t="shared" si="5"/>
        <v>44</v>
      </c>
      <c r="L33" s="161">
        <f t="shared" si="5"/>
        <v>318</v>
      </c>
      <c r="M33" s="161">
        <f t="shared" si="5"/>
        <v>70.95</v>
      </c>
      <c r="N33" s="161">
        <f t="shared" si="5"/>
        <v>291.15</v>
      </c>
      <c r="O33" s="161">
        <f t="shared" si="5"/>
        <v>8.58</v>
      </c>
      <c r="P33" s="161">
        <f t="shared" si="5"/>
        <v>13.2</v>
      </c>
      <c r="Q33" s="161">
        <f t="shared" si="5"/>
        <v>93.9464</v>
      </c>
      <c r="R33" s="161">
        <f t="shared" si="5"/>
        <v>387.2</v>
      </c>
      <c r="S33" s="161">
        <f t="shared" si="5"/>
        <v>96.96</v>
      </c>
      <c r="T33" s="161">
        <f t="shared" si="5"/>
        <v>360.8</v>
      </c>
      <c r="U33" s="161">
        <f t="shared" si="5"/>
        <v>141.9</v>
      </c>
      <c r="V33" s="161">
        <f t="shared" si="5"/>
        <v>52.5</v>
      </c>
      <c r="W33" s="161">
        <f t="shared" si="5"/>
        <v>4</v>
      </c>
      <c r="X33" s="161">
        <f t="shared" si="5"/>
        <v>20</v>
      </c>
      <c r="Y33" s="161">
        <v>47</v>
      </c>
      <c r="Z33" s="161">
        <f t="shared" si="5"/>
        <v>12</v>
      </c>
      <c r="AA33" s="161">
        <f t="shared" si="5"/>
        <v>55</v>
      </c>
      <c r="AB33" s="80">
        <f>SUM(C33:AA33)</f>
        <v>3122.3972</v>
      </c>
    </row>
    <row r="34" ht="15.6" spans="1:28">
      <c r="A34" s="53"/>
      <c r="B34" s="5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>
        <f>AB33/AB2</f>
        <v>141.927145454545</v>
      </c>
    </row>
    <row r="35" customFormat="1" ht="27" customHeight="1" spans="2:16">
      <c r="B35" s="56" t="s">
        <v>49</v>
      </c>
      <c r="P35" s="57"/>
    </row>
    <row r="36" customFormat="1" ht="27" customHeight="1" spans="2:16">
      <c r="B36" s="56" t="s">
        <v>50</v>
      </c>
      <c r="P36" s="57"/>
    </row>
    <row r="37" customFormat="1" ht="27" customHeight="1" spans="2:2">
      <c r="B37" s="56" t="s">
        <v>51</v>
      </c>
    </row>
  </sheetData>
  <mergeCells count="40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8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D36"/>
  <sheetViews>
    <sheetView topLeftCell="B1" workbookViewId="0">
      <pane ySplit="7" topLeftCell="A8" activePane="bottomLeft" state="frozen"/>
      <selection/>
      <selection pane="bottomLeft" activeCell="J16" sqref="J16"/>
    </sheetView>
  </sheetViews>
  <sheetFormatPr defaultColWidth="11.537037037037" defaultRowHeight="13.2"/>
  <cols>
    <col min="1" max="1" width="6.33333333333333" customWidth="1"/>
    <col min="2" max="2" width="26.7777777777778" customWidth="1"/>
    <col min="3" max="3" width="7.44444444444444" customWidth="1"/>
    <col min="4" max="4" width="7.55555555555556" customWidth="1"/>
    <col min="5" max="5" width="6.55555555555556" customWidth="1"/>
    <col min="6" max="6" width="7" customWidth="1"/>
    <col min="7" max="7" width="6.22222222222222" customWidth="1"/>
    <col min="8" max="8" width="7.33333333333333" customWidth="1"/>
    <col min="9" max="9" width="6.44444444444444" customWidth="1"/>
    <col min="10" max="11" width="6.33333333333333" customWidth="1"/>
    <col min="12" max="12" width="7.22222222222222" customWidth="1"/>
    <col min="13" max="13" width="6.55555555555556" customWidth="1"/>
    <col min="14" max="14" width="7" customWidth="1"/>
    <col min="15" max="15" width="6.44444444444444" customWidth="1"/>
    <col min="16" max="16" width="6" customWidth="1"/>
    <col min="17" max="17" width="6.44444444444444" customWidth="1"/>
    <col min="18" max="18" width="7" customWidth="1"/>
    <col min="19" max="20" width="6.55555555555556" customWidth="1"/>
    <col min="21" max="21" width="6" customWidth="1"/>
    <col min="22" max="22" width="6.11111111111111" customWidth="1"/>
    <col min="23" max="23" width="6.66666666666667" customWidth="1"/>
    <col min="24" max="25" width="7" customWidth="1"/>
    <col min="26" max="26" width="6.22222222222222" customWidth="1"/>
    <col min="27" max="27" width="5.88888888888889" customWidth="1"/>
    <col min="28" max="28" width="5.44444444444444" customWidth="1"/>
    <col min="29" max="29" width="6.55555555555556" customWidth="1"/>
    <col min="30" max="30" width="9.11111111111111" customWidth="1"/>
  </cols>
  <sheetData>
    <row r="1" s="1" customFormat="1" ht="43" customHeight="1" spans="1:1">
      <c r="A1" s="1" t="s">
        <v>0</v>
      </c>
    </row>
    <row r="2" customHeight="1" spans="1:30">
      <c r="A2" s="3"/>
      <c r="B2" s="81" t="s">
        <v>171</v>
      </c>
      <c r="C2" s="82" t="s">
        <v>2</v>
      </c>
      <c r="D2" s="5" t="s">
        <v>3</v>
      </c>
      <c r="E2" s="5" t="s">
        <v>4</v>
      </c>
      <c r="F2" s="5" t="s">
        <v>6</v>
      </c>
      <c r="G2" s="5" t="s">
        <v>95</v>
      </c>
      <c r="H2" s="5" t="s">
        <v>118</v>
      </c>
      <c r="I2" s="5" t="s">
        <v>8</v>
      </c>
      <c r="J2" s="5" t="s">
        <v>9</v>
      </c>
      <c r="K2" s="5" t="s">
        <v>10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81</v>
      </c>
      <c r="Q2" s="5" t="s">
        <v>56</v>
      </c>
      <c r="R2" s="5" t="s">
        <v>80</v>
      </c>
      <c r="S2" s="5" t="s">
        <v>24</v>
      </c>
      <c r="T2" s="5" t="s">
        <v>83</v>
      </c>
      <c r="U2" s="5" t="s">
        <v>94</v>
      </c>
      <c r="V2" s="5" t="s">
        <v>18</v>
      </c>
      <c r="W2" s="5" t="s">
        <v>11</v>
      </c>
      <c r="X2" s="5" t="s">
        <v>96</v>
      </c>
      <c r="Y2" s="5" t="s">
        <v>172</v>
      </c>
      <c r="Z2" s="5" t="s">
        <v>84</v>
      </c>
      <c r="AA2" s="5" t="s">
        <v>27</v>
      </c>
      <c r="AB2" s="5" t="s">
        <v>60</v>
      </c>
      <c r="AC2" s="58" t="s">
        <v>23</v>
      </c>
      <c r="AD2" s="149">
        <v>134</v>
      </c>
    </row>
    <row r="3" spans="1:30">
      <c r="A3" s="7"/>
      <c r="B3" s="84"/>
      <c r="C3" s="8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0"/>
      <c r="AD3" s="150"/>
    </row>
    <row r="4" spans="1:30">
      <c r="A4" s="7"/>
      <c r="B4" s="84"/>
      <c r="C4" s="85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0"/>
      <c r="AD4" s="150"/>
    </row>
    <row r="5" ht="12" customHeight="1" spans="1:30">
      <c r="A5" s="7"/>
      <c r="B5" s="84"/>
      <c r="C5" s="8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0"/>
      <c r="AD5" s="150"/>
    </row>
    <row r="6" spans="1:30">
      <c r="A6" s="7"/>
      <c r="B6" s="84"/>
      <c r="C6" s="8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0"/>
      <c r="AD6" s="150"/>
    </row>
    <row r="7" ht="28" customHeight="1" spans="1:30">
      <c r="A7" s="11"/>
      <c r="B7" s="87"/>
      <c r="C7" s="8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62"/>
      <c r="AD7" s="151"/>
    </row>
    <row r="8" ht="18" customHeight="1" spans="1:30">
      <c r="A8" s="90"/>
      <c r="B8" s="91"/>
      <c r="C8" s="92">
        <v>1</v>
      </c>
      <c r="D8" s="93">
        <v>2</v>
      </c>
      <c r="E8" s="93">
        <v>3</v>
      </c>
      <c r="F8" s="92">
        <v>4</v>
      </c>
      <c r="G8" s="92">
        <v>5</v>
      </c>
      <c r="H8" s="92">
        <v>6</v>
      </c>
      <c r="I8" s="93">
        <v>7</v>
      </c>
      <c r="J8" s="93">
        <v>8</v>
      </c>
      <c r="K8" s="92">
        <v>9</v>
      </c>
      <c r="L8" s="92">
        <v>10</v>
      </c>
      <c r="M8" s="92">
        <v>11</v>
      </c>
      <c r="N8" s="93">
        <v>12</v>
      </c>
      <c r="O8" s="93">
        <v>13</v>
      </c>
      <c r="P8" s="92">
        <v>14</v>
      </c>
      <c r="Q8" s="92">
        <v>15</v>
      </c>
      <c r="R8" s="92">
        <v>16</v>
      </c>
      <c r="S8" s="93">
        <v>17</v>
      </c>
      <c r="T8" s="93">
        <v>18</v>
      </c>
      <c r="U8" s="92">
        <v>19</v>
      </c>
      <c r="V8" s="92">
        <v>20</v>
      </c>
      <c r="W8" s="92">
        <v>21</v>
      </c>
      <c r="X8" s="93">
        <v>22</v>
      </c>
      <c r="Y8" s="93">
        <v>23</v>
      </c>
      <c r="Z8" s="92">
        <v>24</v>
      </c>
      <c r="AA8" s="92">
        <v>25</v>
      </c>
      <c r="AB8" s="92">
        <v>26</v>
      </c>
      <c r="AC8" s="93">
        <v>27</v>
      </c>
      <c r="AD8" s="142" t="s">
        <v>28</v>
      </c>
    </row>
    <row r="9" spans="1:30">
      <c r="A9" s="18" t="s">
        <v>29</v>
      </c>
      <c r="B9" s="19" t="s">
        <v>115</v>
      </c>
      <c r="C9" s="20">
        <v>0.157</v>
      </c>
      <c r="D9" s="21"/>
      <c r="E9" s="21">
        <v>0.006444</v>
      </c>
      <c r="F9" s="22"/>
      <c r="G9" s="22">
        <v>0.027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65"/>
      <c r="W9" s="65"/>
      <c r="X9" s="65"/>
      <c r="Y9" s="65"/>
      <c r="Z9" s="65"/>
      <c r="AA9" s="65"/>
      <c r="AB9" s="65"/>
      <c r="AC9" s="65"/>
      <c r="AD9" s="67" t="s">
        <v>158</v>
      </c>
    </row>
    <row r="10" spans="1:30">
      <c r="A10" s="23"/>
      <c r="B10" s="24" t="s">
        <v>64</v>
      </c>
      <c r="C10" s="25"/>
      <c r="D10" s="26"/>
      <c r="E10" s="26">
        <v>0.0088</v>
      </c>
      <c r="F10" s="27">
        <v>0.00064</v>
      </c>
      <c r="G10" s="27"/>
      <c r="H10" s="26"/>
      <c r="I10" s="26">
        <v>0.0023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8"/>
      <c r="W10" s="68"/>
      <c r="X10" s="68"/>
      <c r="Y10" s="68"/>
      <c r="Z10" s="68"/>
      <c r="AA10" s="68"/>
      <c r="AB10" s="68"/>
      <c r="AC10" s="68"/>
      <c r="AD10" s="70"/>
    </row>
    <row r="11" spans="1:30">
      <c r="A11" s="23"/>
      <c r="B11" s="28" t="s">
        <v>65</v>
      </c>
      <c r="C11" s="25"/>
      <c r="D11" s="26">
        <v>0.01</v>
      </c>
      <c r="E11" s="26"/>
      <c r="F11" s="27"/>
      <c r="G11" s="27"/>
      <c r="H11" s="26"/>
      <c r="I11" s="26"/>
      <c r="J11" s="26">
        <v>0.03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8"/>
      <c r="W11" s="68"/>
      <c r="X11" s="68"/>
      <c r="Y11" s="68"/>
      <c r="Z11" s="68"/>
      <c r="AA11" s="68"/>
      <c r="AB11" s="68"/>
      <c r="AC11" s="68"/>
      <c r="AD11" s="70"/>
    </row>
    <row r="12" spans="1:30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8"/>
      <c r="W12" s="68"/>
      <c r="X12" s="68"/>
      <c r="Y12" s="68"/>
      <c r="Z12" s="68"/>
      <c r="AA12" s="68"/>
      <c r="AB12" s="68"/>
      <c r="AC12" s="68"/>
      <c r="AD12" s="70"/>
    </row>
    <row r="13" ht="13.95" spans="1:30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71"/>
      <c r="W13" s="71"/>
      <c r="X13" s="71"/>
      <c r="Y13" s="71"/>
      <c r="Z13" s="71"/>
      <c r="AA13" s="71"/>
      <c r="AB13" s="71"/>
      <c r="AC13" s="71"/>
      <c r="AD13" s="70"/>
    </row>
    <row r="14" spans="1:30">
      <c r="A14" s="18" t="s">
        <v>34</v>
      </c>
      <c r="B14" s="19" t="s">
        <v>96</v>
      </c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65"/>
      <c r="W14" s="65"/>
      <c r="X14" s="65">
        <v>0.07</v>
      </c>
      <c r="Y14" s="65">
        <v>0.059</v>
      </c>
      <c r="Z14" s="65"/>
      <c r="AA14" s="65"/>
      <c r="AB14" s="65"/>
      <c r="AC14" s="65"/>
      <c r="AD14" s="70"/>
    </row>
    <row r="15" spans="1:30">
      <c r="A15" s="23"/>
      <c r="B15" s="24" t="s">
        <v>172</v>
      </c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8"/>
      <c r="W15" s="68"/>
      <c r="X15" s="68"/>
      <c r="Y15" s="68"/>
      <c r="Z15" s="68"/>
      <c r="AA15" s="68"/>
      <c r="AB15" s="68"/>
      <c r="AC15" s="68"/>
      <c r="AD15" s="70"/>
    </row>
    <row r="16" spans="1:30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8"/>
      <c r="W16" s="68"/>
      <c r="X16" s="68"/>
      <c r="Y16" s="68"/>
      <c r="Z16" s="68"/>
      <c r="AA16" s="68"/>
      <c r="AB16" s="68"/>
      <c r="AC16" s="68"/>
      <c r="AD16" s="70"/>
    </row>
    <row r="17" ht="13.95" spans="1:30">
      <c r="A17" s="34"/>
      <c r="B17" s="30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73"/>
      <c r="W17" s="73"/>
      <c r="X17" s="73"/>
      <c r="Y17" s="73"/>
      <c r="Z17" s="73"/>
      <c r="AA17" s="73"/>
      <c r="AB17" s="73"/>
      <c r="AC17" s="73"/>
      <c r="AD17" s="70"/>
    </row>
    <row r="18" ht="26.4" spans="1:30">
      <c r="A18" s="38" t="s">
        <v>35</v>
      </c>
      <c r="B18" s="39" t="s">
        <v>152</v>
      </c>
      <c r="C18" s="20"/>
      <c r="D18" s="21"/>
      <c r="E18" s="21">
        <v>0.0011</v>
      </c>
      <c r="F18" s="22"/>
      <c r="G18" s="22"/>
      <c r="H18" s="21"/>
      <c r="I18" s="21"/>
      <c r="J18" s="21"/>
      <c r="K18" s="21"/>
      <c r="L18" s="21">
        <v>0.07</v>
      </c>
      <c r="M18" s="21">
        <v>0.0096</v>
      </c>
      <c r="N18" s="21">
        <v>0.0104</v>
      </c>
      <c r="O18" s="21">
        <v>0.0024</v>
      </c>
      <c r="P18" s="21">
        <v>0.05</v>
      </c>
      <c r="Q18" s="21">
        <v>0.035</v>
      </c>
      <c r="R18" s="21">
        <v>0.0752</v>
      </c>
      <c r="S18" s="21">
        <v>0.00694</v>
      </c>
      <c r="T18" s="21"/>
      <c r="U18" s="21"/>
      <c r="V18" s="65"/>
      <c r="W18" s="65"/>
      <c r="X18" s="65"/>
      <c r="Y18" s="65"/>
      <c r="Z18" s="65"/>
      <c r="AA18" s="65"/>
      <c r="AB18" s="65"/>
      <c r="AC18" s="65"/>
      <c r="AD18" s="70"/>
    </row>
    <row r="19" spans="1:30">
      <c r="A19" s="40"/>
      <c r="B19" s="41" t="s">
        <v>129</v>
      </c>
      <c r="C19" s="25"/>
      <c r="D19" s="26"/>
      <c r="E19" s="26"/>
      <c r="F19" s="27"/>
      <c r="G19" s="27"/>
      <c r="H19" s="26"/>
      <c r="I19" s="26"/>
      <c r="J19" s="26"/>
      <c r="K19" s="26"/>
      <c r="L19" s="26"/>
      <c r="M19" s="26">
        <v>0.008</v>
      </c>
      <c r="N19" s="26">
        <v>0.015</v>
      </c>
      <c r="O19" s="26">
        <v>0.0062</v>
      </c>
      <c r="P19" s="26"/>
      <c r="Q19" s="26"/>
      <c r="R19" s="26">
        <v>0.0793</v>
      </c>
      <c r="S19" s="26"/>
      <c r="T19" s="26"/>
      <c r="U19" s="26">
        <v>0.04</v>
      </c>
      <c r="V19" s="68"/>
      <c r="W19" s="68"/>
      <c r="X19" s="68"/>
      <c r="Y19" s="68"/>
      <c r="Z19" s="68"/>
      <c r="AA19" s="68"/>
      <c r="AB19" s="68"/>
      <c r="AC19" s="68"/>
      <c r="AD19" s="70"/>
    </row>
    <row r="20" spans="1:30">
      <c r="A20" s="40"/>
      <c r="B20" s="41" t="s">
        <v>40</v>
      </c>
      <c r="C20" s="25"/>
      <c r="D20" s="26"/>
      <c r="E20" s="26">
        <v>0.0081</v>
      </c>
      <c r="F20" s="27"/>
      <c r="G20" s="27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68"/>
      <c r="W20" s="68">
        <v>0.02</v>
      </c>
      <c r="X20" s="68"/>
      <c r="Y20" s="68"/>
      <c r="Z20" s="68"/>
      <c r="AA20" s="68"/>
      <c r="AB20" s="68"/>
      <c r="AC20" s="68"/>
      <c r="AD20" s="70"/>
    </row>
    <row r="21" spans="1:30">
      <c r="A21" s="40"/>
      <c r="B21" s="28" t="s">
        <v>41</v>
      </c>
      <c r="C21" s="25"/>
      <c r="D21" s="26"/>
      <c r="E21" s="26"/>
      <c r="F21" s="27"/>
      <c r="G21" s="27"/>
      <c r="H21" s="26"/>
      <c r="I21" s="26"/>
      <c r="J21" s="26"/>
      <c r="K21" s="26">
        <v>0.0483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68"/>
      <c r="W21" s="68"/>
      <c r="X21" s="68"/>
      <c r="Y21" s="68"/>
      <c r="Z21" s="68"/>
      <c r="AA21" s="68"/>
      <c r="AB21" s="68"/>
      <c r="AC21" s="68"/>
      <c r="AD21" s="70"/>
    </row>
    <row r="22" spans="1:30">
      <c r="A22" s="40"/>
      <c r="B22" s="148"/>
      <c r="C22" s="35"/>
      <c r="D22" s="36"/>
      <c r="E22" s="36"/>
      <c r="F22" s="37"/>
      <c r="G22" s="37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73"/>
      <c r="W22" s="73"/>
      <c r="X22" s="73"/>
      <c r="Y22" s="73"/>
      <c r="Z22" s="73"/>
      <c r="AA22" s="73"/>
      <c r="AB22" s="73"/>
      <c r="AC22" s="73"/>
      <c r="AD22" s="70"/>
    </row>
    <row r="23" ht="13.95" spans="1:30">
      <c r="A23" s="42"/>
      <c r="B23" s="43"/>
      <c r="C23" s="31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71"/>
      <c r="W23" s="71"/>
      <c r="X23" s="71"/>
      <c r="Y23" s="71"/>
      <c r="Z23" s="71"/>
      <c r="AA23" s="71"/>
      <c r="AB23" s="71"/>
      <c r="AC23" s="71"/>
      <c r="AD23" s="70"/>
    </row>
    <row r="24" spans="1:30">
      <c r="A24" s="38" t="s">
        <v>42</v>
      </c>
      <c r="B24" s="19" t="s">
        <v>173</v>
      </c>
      <c r="C24" s="20">
        <v>0.012</v>
      </c>
      <c r="D24" s="21"/>
      <c r="E24" s="21">
        <v>0.0054</v>
      </c>
      <c r="F24" s="22"/>
      <c r="G24" s="22"/>
      <c r="H24" s="21">
        <v>0.0447761</v>
      </c>
      <c r="I24" s="21"/>
      <c r="J24" s="21"/>
      <c r="K24" s="21"/>
      <c r="L24" s="21"/>
      <c r="M24" s="21"/>
      <c r="N24" s="21"/>
      <c r="O24" s="21">
        <v>0.002</v>
      </c>
      <c r="P24" s="21"/>
      <c r="Q24" s="21"/>
      <c r="R24" s="21"/>
      <c r="S24" s="21"/>
      <c r="T24" s="21">
        <v>0.003358</v>
      </c>
      <c r="U24" s="21"/>
      <c r="V24" s="65">
        <v>0.04</v>
      </c>
      <c r="W24" s="65"/>
      <c r="X24" s="65"/>
      <c r="Y24" s="65"/>
      <c r="Z24" s="65">
        <v>14</v>
      </c>
      <c r="AA24" s="65"/>
      <c r="AB24" s="65"/>
      <c r="AC24" s="65"/>
      <c r="AD24" s="70"/>
    </row>
    <row r="25" spans="1:30">
      <c r="A25" s="40"/>
      <c r="B25" s="24" t="s">
        <v>44</v>
      </c>
      <c r="C25" s="25">
        <v>0.15939</v>
      </c>
      <c r="D25" s="26"/>
      <c r="E25" s="26">
        <v>0.007462</v>
      </c>
      <c r="F25" s="27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8"/>
      <c r="W25" s="68"/>
      <c r="X25" s="68"/>
      <c r="Y25" s="68"/>
      <c r="Z25" s="68"/>
      <c r="AA25" s="68"/>
      <c r="AB25" s="68"/>
      <c r="AC25" s="68"/>
      <c r="AD25" s="70"/>
    </row>
    <row r="26" spans="1:30">
      <c r="A26" s="40"/>
      <c r="B26" s="24"/>
      <c r="C26" s="25"/>
      <c r="D26" s="26"/>
      <c r="E26" s="26"/>
      <c r="F26" s="27"/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68"/>
      <c r="W26" s="68"/>
      <c r="X26" s="68"/>
      <c r="Y26" s="68"/>
      <c r="Z26" s="68"/>
      <c r="AA26" s="68"/>
      <c r="AB26" s="68"/>
      <c r="AC26" s="68"/>
      <c r="AD26" s="70"/>
    </row>
    <row r="27" ht="13.95" spans="1:30">
      <c r="A27" s="42"/>
      <c r="B27" s="30"/>
      <c r="C27" s="31"/>
      <c r="D27" s="32"/>
      <c r="E27" s="32"/>
      <c r="F27" s="33"/>
      <c r="G27" s="3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71"/>
      <c r="W27" s="71"/>
      <c r="X27" s="71"/>
      <c r="Y27" s="71"/>
      <c r="Z27" s="71"/>
      <c r="AA27" s="71">
        <v>1</v>
      </c>
      <c r="AB27" s="71">
        <v>0.5</v>
      </c>
      <c r="AC27" s="71">
        <v>1.5</v>
      </c>
      <c r="AD27" s="30"/>
    </row>
    <row r="28" ht="15.6" spans="1:30">
      <c r="A28" s="44" t="s">
        <v>45</v>
      </c>
      <c r="B28" s="45"/>
      <c r="C28" s="20">
        <f t="shared" ref="C28:K28" si="0">SUM(C9:C27)</f>
        <v>0.32839</v>
      </c>
      <c r="D28" s="21">
        <f t="shared" si="0"/>
        <v>0.01</v>
      </c>
      <c r="E28" s="21">
        <f t="shared" si="0"/>
        <v>0.037306</v>
      </c>
      <c r="F28" s="22">
        <f t="shared" si="0"/>
        <v>0.00064</v>
      </c>
      <c r="G28" s="22">
        <f t="shared" si="0"/>
        <v>0.027</v>
      </c>
      <c r="H28" s="21">
        <f t="shared" si="0"/>
        <v>0.0447761</v>
      </c>
      <c r="I28" s="21">
        <f t="shared" si="0"/>
        <v>0.0023</v>
      </c>
      <c r="J28" s="21">
        <f t="shared" si="0"/>
        <v>0.03</v>
      </c>
      <c r="K28" s="21">
        <f t="shared" si="0"/>
        <v>0.0483</v>
      </c>
      <c r="L28" s="21">
        <f t="shared" ref="L28:Z28" si="1">SUM(L9:L27)</f>
        <v>0.07</v>
      </c>
      <c r="M28" s="21">
        <f t="shared" si="1"/>
        <v>0.0176</v>
      </c>
      <c r="N28" s="21">
        <f t="shared" si="1"/>
        <v>0.0254</v>
      </c>
      <c r="O28" s="21">
        <f t="shared" si="1"/>
        <v>0.0106</v>
      </c>
      <c r="P28" s="21">
        <f t="shared" si="1"/>
        <v>0.05</v>
      </c>
      <c r="Q28" s="21">
        <f t="shared" si="1"/>
        <v>0.035</v>
      </c>
      <c r="R28" s="21">
        <f t="shared" si="1"/>
        <v>0.1545</v>
      </c>
      <c r="S28" s="21">
        <f t="shared" si="1"/>
        <v>0.00694</v>
      </c>
      <c r="T28" s="21">
        <f t="shared" si="1"/>
        <v>0.003358</v>
      </c>
      <c r="U28" s="21">
        <f t="shared" si="1"/>
        <v>0.04</v>
      </c>
      <c r="V28" s="21">
        <f t="shared" si="1"/>
        <v>0.04</v>
      </c>
      <c r="W28" s="21">
        <f t="shared" si="1"/>
        <v>0.02</v>
      </c>
      <c r="X28" s="21">
        <f t="shared" si="1"/>
        <v>0.07</v>
      </c>
      <c r="Y28" s="21">
        <f t="shared" si="1"/>
        <v>0.059</v>
      </c>
      <c r="Z28" s="21">
        <f t="shared" si="1"/>
        <v>14</v>
      </c>
      <c r="AA28" s="21">
        <v>1</v>
      </c>
      <c r="AB28" s="21">
        <v>0.5</v>
      </c>
      <c r="AC28" s="65">
        <v>1.5</v>
      </c>
      <c r="AD28" s="19"/>
    </row>
    <row r="29" ht="15.6" hidden="1" spans="1:30">
      <c r="A29" s="46" t="s">
        <v>46</v>
      </c>
      <c r="B29" s="47"/>
      <c r="C29" s="25">
        <f>134*C28</f>
        <v>44.00426</v>
      </c>
      <c r="D29" s="25">
        <f>134*D28</f>
        <v>1.34</v>
      </c>
      <c r="E29" s="25">
        <f>134*E28</f>
        <v>4.999004</v>
      </c>
      <c r="F29" s="25">
        <f>134*F28</f>
        <v>0.08576</v>
      </c>
      <c r="G29" s="25">
        <f>134*G28</f>
        <v>3.618</v>
      </c>
      <c r="H29" s="25">
        <f t="shared" ref="H29:Y29" si="2">134*H28</f>
        <v>5.9999974</v>
      </c>
      <c r="I29" s="25">
        <f t="shared" si="2"/>
        <v>0.3082</v>
      </c>
      <c r="J29" s="25">
        <f t="shared" si="2"/>
        <v>4.02</v>
      </c>
      <c r="K29" s="25">
        <f t="shared" si="2"/>
        <v>6.4722</v>
      </c>
      <c r="L29" s="25">
        <f t="shared" si="2"/>
        <v>9.38</v>
      </c>
      <c r="M29" s="25">
        <f t="shared" si="2"/>
        <v>2.3584</v>
      </c>
      <c r="N29" s="25">
        <f t="shared" si="2"/>
        <v>3.4036</v>
      </c>
      <c r="O29" s="25">
        <f t="shared" si="2"/>
        <v>1.4204</v>
      </c>
      <c r="P29" s="25">
        <f t="shared" si="2"/>
        <v>6.7</v>
      </c>
      <c r="Q29" s="25">
        <f t="shared" si="2"/>
        <v>4.69</v>
      </c>
      <c r="R29" s="25">
        <f t="shared" si="2"/>
        <v>20.703</v>
      </c>
      <c r="S29" s="25">
        <f t="shared" si="2"/>
        <v>0.92996</v>
      </c>
      <c r="T29" s="25">
        <f t="shared" si="2"/>
        <v>0.449972</v>
      </c>
      <c r="U29" s="25">
        <f t="shared" si="2"/>
        <v>5.36</v>
      </c>
      <c r="V29" s="25">
        <f t="shared" si="2"/>
        <v>5.36</v>
      </c>
      <c r="W29" s="25">
        <f t="shared" si="2"/>
        <v>2.68</v>
      </c>
      <c r="X29" s="25">
        <f t="shared" si="2"/>
        <v>9.38</v>
      </c>
      <c r="Y29" s="25">
        <f t="shared" si="2"/>
        <v>7.906</v>
      </c>
      <c r="Z29" s="25">
        <v>14</v>
      </c>
      <c r="AA29" s="25">
        <v>1</v>
      </c>
      <c r="AB29" s="25">
        <v>0.5</v>
      </c>
      <c r="AC29" s="25">
        <v>1.5</v>
      </c>
      <c r="AD29" s="24"/>
    </row>
    <row r="30" ht="15.6" spans="1:30">
      <c r="A30" s="46" t="s">
        <v>46</v>
      </c>
      <c r="B30" s="47"/>
      <c r="C30" s="48">
        <f t="shared" ref="C30:K30" si="3">ROUND(C29,2)</f>
        <v>44</v>
      </c>
      <c r="D30" s="49">
        <f t="shared" si="3"/>
        <v>1.34</v>
      </c>
      <c r="E30" s="48">
        <f t="shared" si="3"/>
        <v>5</v>
      </c>
      <c r="F30" s="49">
        <f t="shared" si="3"/>
        <v>0.09</v>
      </c>
      <c r="G30" s="48">
        <f t="shared" si="3"/>
        <v>3.62</v>
      </c>
      <c r="H30" s="49">
        <f t="shared" si="3"/>
        <v>6</v>
      </c>
      <c r="I30" s="49">
        <f t="shared" si="3"/>
        <v>0.31</v>
      </c>
      <c r="J30" s="49">
        <f t="shared" si="3"/>
        <v>4.02</v>
      </c>
      <c r="K30" s="49">
        <f t="shared" si="3"/>
        <v>6.47</v>
      </c>
      <c r="L30" s="49">
        <f t="shared" ref="L30:Y30" si="4">ROUND(L29,2)</f>
        <v>9.38</v>
      </c>
      <c r="M30" s="49">
        <f t="shared" si="4"/>
        <v>2.36</v>
      </c>
      <c r="N30" s="49">
        <f t="shared" si="4"/>
        <v>3.4</v>
      </c>
      <c r="O30" s="49">
        <f t="shared" si="4"/>
        <v>1.42</v>
      </c>
      <c r="P30" s="49">
        <f t="shared" si="4"/>
        <v>6.7</v>
      </c>
      <c r="Q30" s="49">
        <f t="shared" si="4"/>
        <v>4.69</v>
      </c>
      <c r="R30" s="49">
        <f t="shared" si="4"/>
        <v>20.7</v>
      </c>
      <c r="S30" s="49">
        <f t="shared" si="4"/>
        <v>0.93</v>
      </c>
      <c r="T30" s="49">
        <f t="shared" si="4"/>
        <v>0.45</v>
      </c>
      <c r="U30" s="49">
        <f t="shared" si="4"/>
        <v>5.36</v>
      </c>
      <c r="V30" s="49">
        <f t="shared" si="4"/>
        <v>5.36</v>
      </c>
      <c r="W30" s="49">
        <f t="shared" si="4"/>
        <v>2.68</v>
      </c>
      <c r="X30" s="49">
        <f t="shared" si="4"/>
        <v>9.38</v>
      </c>
      <c r="Y30" s="49">
        <f t="shared" si="4"/>
        <v>7.91</v>
      </c>
      <c r="Z30" s="49">
        <v>14</v>
      </c>
      <c r="AA30" s="49">
        <v>1</v>
      </c>
      <c r="AB30" s="49">
        <v>0.5</v>
      </c>
      <c r="AC30" s="69">
        <v>1.5</v>
      </c>
      <c r="AD30" s="79"/>
    </row>
    <row r="31" ht="15.6" spans="1:30">
      <c r="A31" s="46" t="s">
        <v>47</v>
      </c>
      <c r="B31" s="47"/>
      <c r="C31" s="49">
        <v>65</v>
      </c>
      <c r="D31" s="49">
        <v>730</v>
      </c>
      <c r="E31" s="49">
        <v>68</v>
      </c>
      <c r="F31" s="49">
        <v>1400</v>
      </c>
      <c r="G31" s="49">
        <v>35</v>
      </c>
      <c r="H31" s="49">
        <v>420</v>
      </c>
      <c r="I31" s="49">
        <v>180</v>
      </c>
      <c r="J31" s="49">
        <v>63.16</v>
      </c>
      <c r="K31" s="49">
        <v>40</v>
      </c>
      <c r="L31" s="49">
        <v>45</v>
      </c>
      <c r="M31" s="49">
        <v>39</v>
      </c>
      <c r="N31" s="49">
        <v>60</v>
      </c>
      <c r="O31" s="49">
        <v>218.48</v>
      </c>
      <c r="P31" s="49">
        <v>59</v>
      </c>
      <c r="Q31" s="49">
        <v>45</v>
      </c>
      <c r="R31" s="49">
        <v>220</v>
      </c>
      <c r="S31" s="49">
        <v>366.16</v>
      </c>
      <c r="T31" s="49">
        <v>104.44</v>
      </c>
      <c r="U31" s="49">
        <v>55</v>
      </c>
      <c r="V31" s="49">
        <v>96</v>
      </c>
      <c r="W31" s="49">
        <v>200</v>
      </c>
      <c r="X31" s="49">
        <v>100</v>
      </c>
      <c r="Y31" s="49">
        <v>135</v>
      </c>
      <c r="Z31" s="49">
        <v>10</v>
      </c>
      <c r="AA31" s="49">
        <v>12</v>
      </c>
      <c r="AB31" s="69">
        <v>17</v>
      </c>
      <c r="AC31" s="69">
        <v>16</v>
      </c>
      <c r="AD31" s="79"/>
    </row>
    <row r="32" ht="16.35" spans="1:30">
      <c r="A32" s="50" t="s">
        <v>48</v>
      </c>
      <c r="B32" s="51"/>
      <c r="C32" s="52">
        <f>C30*C31</f>
        <v>2860</v>
      </c>
      <c r="D32" s="52">
        <f t="shared" ref="D32:AC32" si="5">D30*D31</f>
        <v>978.2</v>
      </c>
      <c r="E32" s="52">
        <v>340.53</v>
      </c>
      <c r="F32" s="52">
        <f t="shared" si="5"/>
        <v>126</v>
      </c>
      <c r="G32" s="52">
        <f t="shared" si="5"/>
        <v>126.7</v>
      </c>
      <c r="H32" s="52">
        <f t="shared" si="5"/>
        <v>2520</v>
      </c>
      <c r="I32" s="52">
        <f t="shared" si="5"/>
        <v>55.8</v>
      </c>
      <c r="J32" s="52">
        <f t="shared" si="5"/>
        <v>253.9032</v>
      </c>
      <c r="K32" s="52">
        <f t="shared" si="5"/>
        <v>258.8</v>
      </c>
      <c r="L32" s="52">
        <f t="shared" si="5"/>
        <v>422.1</v>
      </c>
      <c r="M32" s="52">
        <f t="shared" si="5"/>
        <v>92.04</v>
      </c>
      <c r="N32" s="52">
        <f t="shared" si="5"/>
        <v>204</v>
      </c>
      <c r="O32" s="52">
        <f t="shared" si="5"/>
        <v>310.2416</v>
      </c>
      <c r="P32" s="52">
        <f t="shared" si="5"/>
        <v>395.3</v>
      </c>
      <c r="Q32" s="52">
        <f t="shared" si="5"/>
        <v>211.05</v>
      </c>
      <c r="R32" s="52">
        <f t="shared" si="5"/>
        <v>4554</v>
      </c>
      <c r="S32" s="52">
        <f t="shared" si="5"/>
        <v>340.5288</v>
      </c>
      <c r="T32" s="52">
        <f t="shared" si="5"/>
        <v>46.998</v>
      </c>
      <c r="U32" s="52">
        <f t="shared" si="5"/>
        <v>294.8</v>
      </c>
      <c r="V32" s="52">
        <f t="shared" si="5"/>
        <v>514.56</v>
      </c>
      <c r="W32" s="52">
        <f t="shared" si="5"/>
        <v>536</v>
      </c>
      <c r="X32" s="52">
        <f t="shared" si="5"/>
        <v>938</v>
      </c>
      <c r="Y32" s="52">
        <f t="shared" si="5"/>
        <v>1067.85</v>
      </c>
      <c r="Z32" s="52">
        <f t="shared" si="5"/>
        <v>140</v>
      </c>
      <c r="AA32" s="52">
        <f t="shared" si="5"/>
        <v>12</v>
      </c>
      <c r="AB32" s="52">
        <f t="shared" si="5"/>
        <v>8.5</v>
      </c>
      <c r="AC32" s="52">
        <f t="shared" si="5"/>
        <v>24</v>
      </c>
      <c r="AD32" s="80">
        <f>SUM(C32:AC32)</f>
        <v>17631.9016</v>
      </c>
    </row>
    <row r="33" ht="15.6" spans="1:30">
      <c r="A33" s="53"/>
      <c r="B33" s="5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>
        <f>AD32/AD2</f>
        <v>131.581355223881</v>
      </c>
    </row>
    <row r="34" customFormat="1" ht="27" customHeight="1" spans="2:12">
      <c r="B34" s="56" t="s">
        <v>74</v>
      </c>
      <c r="L34" s="57"/>
    </row>
    <row r="35" customFormat="1" ht="27" customHeight="1" spans="2:12">
      <c r="B35" s="56" t="s">
        <v>75</v>
      </c>
      <c r="L35" s="57"/>
    </row>
    <row r="36" customFormat="1" ht="27" customHeight="1" spans="2:2">
      <c r="B36" s="56" t="s">
        <v>76</v>
      </c>
    </row>
  </sheetData>
  <mergeCells count="42">
    <mergeCell ref="A1:AC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D9:AD26"/>
  </mergeCells>
  <pageMargins left="0.0784722222222222" right="0.196527777777778" top="1.05069444444444" bottom="1.05069444444444" header="0.708333333333333" footer="0.786805555555556"/>
  <pageSetup paperSize="9" scale="67" orientation="landscape" useFirstPageNumber="1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D37"/>
  <sheetViews>
    <sheetView workbookViewId="0">
      <pane ySplit="7" topLeftCell="A19" activePane="bottomLeft" state="frozen"/>
      <selection/>
      <selection pane="bottomLeft" activeCell="L14" sqref="L14:L16"/>
    </sheetView>
  </sheetViews>
  <sheetFormatPr defaultColWidth="11.537037037037" defaultRowHeight="13.2"/>
  <cols>
    <col min="1" max="1" width="6.33333333333333" customWidth="1"/>
    <col min="2" max="2" width="26.6666666666667" customWidth="1"/>
    <col min="3" max="3" width="7.55555555555556" customWidth="1"/>
    <col min="4" max="4" width="7.22222222222222" customWidth="1"/>
    <col min="5" max="5" width="6.66666666666667" customWidth="1"/>
    <col min="6" max="6" width="6.22222222222222" customWidth="1"/>
    <col min="7" max="7" width="7" customWidth="1"/>
    <col min="8" max="8" width="6" customWidth="1"/>
    <col min="9" max="10" width="6.77777777777778" customWidth="1"/>
    <col min="11" max="11" width="6.44444444444444" customWidth="1"/>
    <col min="12" max="12" width="6.77777777777778" customWidth="1"/>
    <col min="13" max="13" width="7.66666666666667" customWidth="1"/>
    <col min="14" max="14" width="7.44444444444444" customWidth="1"/>
    <col min="15" max="15" width="5.88888888888889" customWidth="1"/>
    <col min="16" max="16" width="6.11111111111111" customWidth="1"/>
    <col min="17" max="17" width="6.44444444444444" customWidth="1"/>
    <col min="18" max="18" width="7.66666666666667" customWidth="1"/>
    <col min="19" max="20" width="7.22222222222222" customWidth="1"/>
    <col min="21" max="22" width="6" customWidth="1"/>
    <col min="23" max="23" width="7.22222222222222" customWidth="1"/>
    <col min="24" max="24" width="5.66666666666667" customWidth="1"/>
    <col min="25" max="25" width="6.11111111111111" customWidth="1"/>
    <col min="26" max="27" width="7.22222222222222" customWidth="1"/>
    <col min="28" max="29" width="6" customWidth="1"/>
    <col min="30" max="30" width="9" customWidth="1"/>
  </cols>
  <sheetData>
    <row r="1" s="1" customFormat="1" ht="43" customHeight="1" spans="1:1">
      <c r="A1" s="1" t="s">
        <v>0</v>
      </c>
    </row>
    <row r="2" customHeight="1" spans="1:30">
      <c r="A2" s="135"/>
      <c r="B2" s="136" t="s">
        <v>174</v>
      </c>
      <c r="C2" s="82" t="s">
        <v>2</v>
      </c>
      <c r="D2" s="5" t="s">
        <v>3</v>
      </c>
      <c r="E2" s="5" t="s">
        <v>4</v>
      </c>
      <c r="F2" s="5" t="s">
        <v>57</v>
      </c>
      <c r="G2" s="5" t="s">
        <v>6</v>
      </c>
      <c r="H2" s="5" t="s">
        <v>8</v>
      </c>
      <c r="I2" s="5" t="s">
        <v>9</v>
      </c>
      <c r="J2" s="5" t="s">
        <v>10</v>
      </c>
      <c r="K2" s="5" t="s">
        <v>96</v>
      </c>
      <c r="L2" s="5" t="s">
        <v>85</v>
      </c>
      <c r="M2" s="5" t="s">
        <v>175</v>
      </c>
      <c r="N2" s="5" t="s">
        <v>176</v>
      </c>
      <c r="O2" s="5" t="s">
        <v>13</v>
      </c>
      <c r="P2" s="5" t="s">
        <v>14</v>
      </c>
      <c r="Q2" s="5" t="s">
        <v>15</v>
      </c>
      <c r="R2" s="5" t="s">
        <v>12</v>
      </c>
      <c r="S2" s="5" t="s">
        <v>98</v>
      </c>
      <c r="T2" s="5" t="s">
        <v>99</v>
      </c>
      <c r="U2" s="5" t="s">
        <v>18</v>
      </c>
      <c r="V2" s="5" t="s">
        <v>111</v>
      </c>
      <c r="W2" s="5" t="s">
        <v>24</v>
      </c>
      <c r="X2" s="5" t="s">
        <v>108</v>
      </c>
      <c r="Y2" s="5" t="s">
        <v>26</v>
      </c>
      <c r="Z2" s="5" t="s">
        <v>23</v>
      </c>
      <c r="AA2" s="5" t="s">
        <v>117</v>
      </c>
      <c r="AB2" s="5" t="s">
        <v>27</v>
      </c>
      <c r="AC2" s="5" t="s">
        <v>84</v>
      </c>
      <c r="AD2" s="105">
        <v>140</v>
      </c>
    </row>
    <row r="3" spans="1:30">
      <c r="A3" s="137"/>
      <c r="B3" s="138"/>
      <c r="C3" s="8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6"/>
    </row>
    <row r="4" spans="1:30">
      <c r="A4" s="137"/>
      <c r="B4" s="138"/>
      <c r="C4" s="85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06"/>
    </row>
    <row r="5" ht="12" customHeight="1" spans="1:30">
      <c r="A5" s="137"/>
      <c r="B5" s="138"/>
      <c r="C5" s="8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6"/>
    </row>
    <row r="6" spans="1:30">
      <c r="A6" s="137"/>
      <c r="B6" s="138"/>
      <c r="C6" s="8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6"/>
    </row>
    <row r="7" ht="28" customHeight="1" spans="1:30">
      <c r="A7" s="139"/>
      <c r="B7" s="140"/>
      <c r="C7" s="8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07"/>
    </row>
    <row r="8" ht="15" customHeight="1" spans="1:30">
      <c r="A8" s="141"/>
      <c r="B8" s="142"/>
      <c r="C8" s="92">
        <v>1</v>
      </c>
      <c r="D8" s="93">
        <v>2</v>
      </c>
      <c r="E8" s="93">
        <v>3</v>
      </c>
      <c r="F8" s="93">
        <v>4</v>
      </c>
      <c r="G8" s="93">
        <v>5</v>
      </c>
      <c r="H8" s="92">
        <v>6</v>
      </c>
      <c r="I8" s="93">
        <v>7</v>
      </c>
      <c r="J8" s="93">
        <v>8</v>
      </c>
      <c r="K8" s="93">
        <v>9</v>
      </c>
      <c r="L8" s="93">
        <v>10</v>
      </c>
      <c r="M8" s="92">
        <v>11</v>
      </c>
      <c r="N8" s="93">
        <v>12</v>
      </c>
      <c r="O8" s="93">
        <v>13</v>
      </c>
      <c r="P8" s="93">
        <v>14</v>
      </c>
      <c r="Q8" s="93">
        <v>15</v>
      </c>
      <c r="R8" s="92">
        <v>16</v>
      </c>
      <c r="S8" s="93">
        <v>17</v>
      </c>
      <c r="T8" s="93">
        <v>18</v>
      </c>
      <c r="U8" s="93">
        <v>19</v>
      </c>
      <c r="V8" s="93">
        <v>20</v>
      </c>
      <c r="W8" s="92">
        <v>21</v>
      </c>
      <c r="X8" s="93">
        <v>22</v>
      </c>
      <c r="Y8" s="93">
        <v>23</v>
      </c>
      <c r="Z8" s="93">
        <v>24</v>
      </c>
      <c r="AA8" s="93">
        <v>25</v>
      </c>
      <c r="AB8" s="92">
        <v>26</v>
      </c>
      <c r="AC8" s="93">
        <v>27</v>
      </c>
      <c r="AD8" s="144" t="s">
        <v>28</v>
      </c>
    </row>
    <row r="9" spans="1:30">
      <c r="A9" s="18" t="s">
        <v>29</v>
      </c>
      <c r="B9" s="19" t="s">
        <v>119</v>
      </c>
      <c r="C9" s="20">
        <v>0.1493</v>
      </c>
      <c r="D9" s="21"/>
      <c r="E9" s="21">
        <v>0.0063</v>
      </c>
      <c r="F9" s="21">
        <v>0.015</v>
      </c>
      <c r="G9" s="22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67" t="s">
        <v>158</v>
      </c>
    </row>
    <row r="10" spans="1:30">
      <c r="A10" s="23"/>
      <c r="B10" s="24" t="s">
        <v>64</v>
      </c>
      <c r="C10" s="25"/>
      <c r="D10" s="26"/>
      <c r="E10" s="26">
        <v>0.0082</v>
      </c>
      <c r="F10" s="26"/>
      <c r="G10" s="27">
        <v>0.0006</v>
      </c>
      <c r="H10" s="27">
        <v>0.0028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70"/>
    </row>
    <row r="11" spans="1:30">
      <c r="A11" s="23"/>
      <c r="B11" s="28" t="s">
        <v>102</v>
      </c>
      <c r="C11" s="25"/>
      <c r="D11" s="26">
        <v>0.01</v>
      </c>
      <c r="E11" s="26"/>
      <c r="F11" s="26"/>
      <c r="G11" s="27"/>
      <c r="H11" s="27"/>
      <c r="I11" s="26">
        <v>0.0304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70"/>
    </row>
    <row r="12" spans="1:30">
      <c r="A12" s="23"/>
      <c r="B12" s="24"/>
      <c r="C12" s="25"/>
      <c r="D12" s="26"/>
      <c r="E12" s="26"/>
      <c r="F12" s="26"/>
      <c r="G12" s="27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70"/>
    </row>
    <row r="13" ht="13.95" spans="1:30">
      <c r="A13" s="29"/>
      <c r="B13" s="30"/>
      <c r="C13" s="31"/>
      <c r="D13" s="32"/>
      <c r="E13" s="32"/>
      <c r="F13" s="32"/>
      <c r="G13" s="33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70"/>
    </row>
    <row r="14" spans="1:30">
      <c r="A14" s="18" t="s">
        <v>34</v>
      </c>
      <c r="B14" s="19" t="s">
        <v>175</v>
      </c>
      <c r="C14" s="20"/>
      <c r="D14" s="21"/>
      <c r="E14" s="21"/>
      <c r="F14" s="21"/>
      <c r="G14" s="22"/>
      <c r="H14" s="22"/>
      <c r="I14" s="21"/>
      <c r="J14" s="21"/>
      <c r="K14" s="21"/>
      <c r="L14" s="21"/>
      <c r="M14" s="21">
        <v>0.104285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70"/>
    </row>
    <row r="15" spans="1:30">
      <c r="A15" s="23"/>
      <c r="B15" s="24" t="s">
        <v>117</v>
      </c>
      <c r="C15" s="25"/>
      <c r="D15" s="26"/>
      <c r="E15" s="26"/>
      <c r="F15" s="26"/>
      <c r="G15" s="27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>
        <v>0.0282</v>
      </c>
      <c r="AB15" s="26"/>
      <c r="AC15" s="26"/>
      <c r="AD15" s="70"/>
    </row>
    <row r="16" spans="1:30">
      <c r="A16" s="23"/>
      <c r="B16" s="24"/>
      <c r="C16" s="25"/>
      <c r="D16" s="26"/>
      <c r="E16" s="26"/>
      <c r="F16" s="26"/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70"/>
    </row>
    <row r="17" ht="13.95" spans="1:30">
      <c r="A17" s="34"/>
      <c r="B17" s="143"/>
      <c r="C17" s="35"/>
      <c r="D17" s="36"/>
      <c r="E17" s="36"/>
      <c r="F17" s="36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70"/>
    </row>
    <row r="18" ht="27" customHeight="1" spans="1:30">
      <c r="A18" s="38" t="s">
        <v>35</v>
      </c>
      <c r="B18" s="39" t="s">
        <v>177</v>
      </c>
      <c r="C18" s="20"/>
      <c r="D18" s="21"/>
      <c r="E18" s="21"/>
      <c r="F18" s="21"/>
      <c r="G18" s="22"/>
      <c r="H18" s="22"/>
      <c r="I18" s="21"/>
      <c r="J18" s="21"/>
      <c r="K18" s="21"/>
      <c r="L18" s="21"/>
      <c r="M18" s="21"/>
      <c r="N18" s="21"/>
      <c r="O18" s="21">
        <v>0.01016</v>
      </c>
      <c r="P18" s="21">
        <v>0.01</v>
      </c>
      <c r="Q18" s="21">
        <v>0.0023</v>
      </c>
      <c r="R18" s="21">
        <v>0.069</v>
      </c>
      <c r="S18" s="21">
        <v>0.07714</v>
      </c>
      <c r="T18" s="21"/>
      <c r="U18" s="21"/>
      <c r="V18" s="21">
        <v>0.020357</v>
      </c>
      <c r="W18" s="21">
        <v>0.008</v>
      </c>
      <c r="X18" s="21">
        <v>0.0052</v>
      </c>
      <c r="Y18" s="21"/>
      <c r="Z18" s="21"/>
      <c r="AA18" s="21"/>
      <c r="AB18" s="21"/>
      <c r="AC18" s="21"/>
      <c r="AD18" s="70"/>
    </row>
    <row r="19" ht="14" customHeight="1" spans="1:30">
      <c r="A19" s="40"/>
      <c r="B19" s="102" t="s">
        <v>105</v>
      </c>
      <c r="C19" s="25"/>
      <c r="D19" s="26"/>
      <c r="E19" s="26"/>
      <c r="F19" s="26"/>
      <c r="G19" s="27"/>
      <c r="H19" s="27"/>
      <c r="I19" s="26">
        <v>0.01</v>
      </c>
      <c r="J19" s="26"/>
      <c r="K19" s="26"/>
      <c r="L19" s="26"/>
      <c r="M19" s="26"/>
      <c r="N19" s="26"/>
      <c r="O19" s="26"/>
      <c r="P19" s="26">
        <v>0.0054</v>
      </c>
      <c r="Q19" s="26">
        <v>0.0064</v>
      </c>
      <c r="R19" s="26"/>
      <c r="S19" s="26"/>
      <c r="T19" s="26">
        <v>0.077</v>
      </c>
      <c r="U19" s="26">
        <v>0.0064</v>
      </c>
      <c r="V19" s="26"/>
      <c r="W19" s="26"/>
      <c r="X19" s="26"/>
      <c r="Y19" s="26"/>
      <c r="Z19" s="26"/>
      <c r="AA19" s="26"/>
      <c r="AB19" s="26"/>
      <c r="AC19" s="26"/>
      <c r="AD19" s="70"/>
    </row>
    <row r="20" ht="13" customHeight="1" spans="1:30">
      <c r="A20" s="40"/>
      <c r="B20" s="102" t="s">
        <v>106</v>
      </c>
      <c r="C20" s="25">
        <v>0.04</v>
      </c>
      <c r="D20" s="26">
        <v>0.0052</v>
      </c>
      <c r="E20" s="26"/>
      <c r="F20" s="26"/>
      <c r="G20" s="27"/>
      <c r="H20" s="27"/>
      <c r="I20" s="26"/>
      <c r="J20" s="26"/>
      <c r="K20" s="26"/>
      <c r="L20" s="26"/>
      <c r="M20" s="26"/>
      <c r="N20" s="26"/>
      <c r="O20" s="26"/>
      <c r="P20" s="26"/>
      <c r="Q20" s="26"/>
      <c r="R20" s="26">
        <v>0.201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70"/>
    </row>
    <row r="21" ht="13" customHeight="1" spans="1:30">
      <c r="A21" s="40"/>
      <c r="B21" s="102" t="s">
        <v>178</v>
      </c>
      <c r="C21" s="25"/>
      <c r="D21" s="26">
        <v>0.001</v>
      </c>
      <c r="E21" s="26"/>
      <c r="F21" s="26"/>
      <c r="G21" s="27"/>
      <c r="H21" s="27"/>
      <c r="I21" s="26"/>
      <c r="J21" s="26"/>
      <c r="K21" s="26"/>
      <c r="L21" s="26"/>
      <c r="M21" s="26"/>
      <c r="N21" s="26">
        <v>0.054</v>
      </c>
      <c r="O21" s="26"/>
      <c r="P21" s="26"/>
      <c r="Q21" s="26">
        <v>0.00309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70"/>
    </row>
    <row r="22" ht="12" customHeight="1" spans="1:30">
      <c r="A22" s="40"/>
      <c r="B22" s="102" t="s">
        <v>69</v>
      </c>
      <c r="C22" s="25"/>
      <c r="D22" s="26"/>
      <c r="E22" s="26">
        <v>0.008</v>
      </c>
      <c r="F22" s="26"/>
      <c r="G22" s="27"/>
      <c r="H22" s="27"/>
      <c r="I22" s="26"/>
      <c r="J22" s="26"/>
      <c r="K22" s="26">
        <v>0.014214</v>
      </c>
      <c r="L22" s="26">
        <v>0.018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70"/>
    </row>
    <row r="23" spans="1:30">
      <c r="A23" s="40"/>
      <c r="B23" s="28" t="s">
        <v>41</v>
      </c>
      <c r="C23" s="25"/>
      <c r="D23" s="26"/>
      <c r="E23" s="26"/>
      <c r="F23" s="26"/>
      <c r="G23" s="27"/>
      <c r="H23" s="27"/>
      <c r="I23" s="26"/>
      <c r="J23" s="26">
        <v>0.0494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70"/>
    </row>
    <row r="24" ht="13.95" spans="1:30">
      <c r="A24" s="42"/>
      <c r="B24" s="43"/>
      <c r="C24" s="31"/>
      <c r="D24" s="32"/>
      <c r="E24" s="32"/>
      <c r="F24" s="32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70"/>
    </row>
    <row r="25" spans="1:30">
      <c r="A25" s="40" t="s">
        <v>42</v>
      </c>
      <c r="B25" s="19" t="s">
        <v>43</v>
      </c>
      <c r="C25" s="25">
        <v>0.025</v>
      </c>
      <c r="D25" s="26"/>
      <c r="E25" s="26">
        <v>0.0053</v>
      </c>
      <c r="F25" s="26"/>
      <c r="G25" s="27"/>
      <c r="H25" s="27"/>
      <c r="I25" s="26"/>
      <c r="J25" s="26"/>
      <c r="K25" s="26"/>
      <c r="L25" s="26"/>
      <c r="M25" s="26"/>
      <c r="N25" s="26"/>
      <c r="O25" s="26"/>
      <c r="P25" s="26"/>
      <c r="Q25" s="26">
        <v>0.0112</v>
      </c>
      <c r="R25" s="26"/>
      <c r="S25" s="26"/>
      <c r="T25" s="26"/>
      <c r="U25" s="26">
        <v>0.0443</v>
      </c>
      <c r="V25" s="26"/>
      <c r="W25" s="26"/>
      <c r="X25" s="26"/>
      <c r="Y25" s="21">
        <v>0.025</v>
      </c>
      <c r="Z25" s="21">
        <v>1.5</v>
      </c>
      <c r="AA25" s="26"/>
      <c r="AB25" s="26"/>
      <c r="AC25" s="26">
        <v>14</v>
      </c>
      <c r="AD25" s="70"/>
    </row>
    <row r="26" spans="1:30">
      <c r="A26" s="40"/>
      <c r="B26" s="24" t="s">
        <v>73</v>
      </c>
      <c r="C26" s="25"/>
      <c r="D26" s="26"/>
      <c r="E26" s="26">
        <v>0.0073</v>
      </c>
      <c r="F26" s="26"/>
      <c r="G26" s="27">
        <v>0.0006</v>
      </c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 t="s">
        <v>70</v>
      </c>
      <c r="AA26" s="26"/>
      <c r="AB26" s="26"/>
      <c r="AC26" s="26"/>
      <c r="AD26" s="70"/>
    </row>
    <row r="27" spans="1:30">
      <c r="A27" s="40"/>
      <c r="B27" s="118"/>
      <c r="C27" s="35"/>
      <c r="D27" s="36"/>
      <c r="E27" s="36"/>
      <c r="F27" s="36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70"/>
    </row>
    <row r="28" ht="13.95" spans="1:30">
      <c r="A28" s="40"/>
      <c r="B28" s="43"/>
      <c r="C28" s="35"/>
      <c r="D28" s="36"/>
      <c r="E28" s="36"/>
      <c r="F28" s="36"/>
      <c r="G28" s="37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>
        <v>1</v>
      </c>
      <c r="AC28" s="36"/>
      <c r="AD28" s="75"/>
    </row>
    <row r="29" ht="15.6" spans="1:30">
      <c r="A29" s="44" t="s">
        <v>45</v>
      </c>
      <c r="B29" s="45"/>
      <c r="C29" s="20">
        <f t="shared" ref="C29:H29" si="0">SUM(C9:C28)</f>
        <v>0.2143</v>
      </c>
      <c r="D29" s="21">
        <f t="shared" si="0"/>
        <v>0.0162</v>
      </c>
      <c r="E29" s="21">
        <f t="shared" si="0"/>
        <v>0.0351</v>
      </c>
      <c r="F29" s="21">
        <f t="shared" si="0"/>
        <v>0.015</v>
      </c>
      <c r="G29" s="22">
        <f t="shared" si="0"/>
        <v>0.0012</v>
      </c>
      <c r="H29" s="22">
        <f t="shared" si="0"/>
        <v>0.0028</v>
      </c>
      <c r="I29" s="21">
        <f t="shared" ref="I29:AA29" si="1">SUM(I9:I28)</f>
        <v>0.0404</v>
      </c>
      <c r="J29" s="21">
        <f t="shared" si="1"/>
        <v>0.0494</v>
      </c>
      <c r="K29" s="21">
        <f t="shared" si="1"/>
        <v>0.014214</v>
      </c>
      <c r="L29" s="21">
        <f t="shared" si="1"/>
        <v>0.018</v>
      </c>
      <c r="M29" s="21">
        <f t="shared" si="1"/>
        <v>0.104285</v>
      </c>
      <c r="N29" s="21">
        <f t="shared" si="1"/>
        <v>0.054</v>
      </c>
      <c r="O29" s="21">
        <f t="shared" si="1"/>
        <v>0.01016</v>
      </c>
      <c r="P29" s="21">
        <f t="shared" si="1"/>
        <v>0.0154</v>
      </c>
      <c r="Q29" s="21">
        <f t="shared" si="1"/>
        <v>0.02299</v>
      </c>
      <c r="R29" s="21">
        <f t="shared" si="1"/>
        <v>0.27</v>
      </c>
      <c r="S29" s="21">
        <f t="shared" si="1"/>
        <v>0.07714</v>
      </c>
      <c r="T29" s="21">
        <f t="shared" si="1"/>
        <v>0.077</v>
      </c>
      <c r="U29" s="21">
        <f t="shared" si="1"/>
        <v>0.0507</v>
      </c>
      <c r="V29" s="21">
        <f t="shared" si="1"/>
        <v>0.020357</v>
      </c>
      <c r="W29" s="21">
        <f t="shared" si="1"/>
        <v>0.008</v>
      </c>
      <c r="X29" s="21">
        <f t="shared" si="1"/>
        <v>0.0052</v>
      </c>
      <c r="Y29" s="21">
        <f t="shared" si="1"/>
        <v>0.025</v>
      </c>
      <c r="Z29" s="21">
        <f t="shared" si="1"/>
        <v>1.5</v>
      </c>
      <c r="AA29" s="21">
        <f t="shared" si="1"/>
        <v>0.0282</v>
      </c>
      <c r="AB29" s="21">
        <v>1</v>
      </c>
      <c r="AC29" s="21">
        <f>SUM(AC9:AC28)</f>
        <v>14</v>
      </c>
      <c r="AD29" s="145"/>
    </row>
    <row r="30" ht="15.6" hidden="1" spans="1:30">
      <c r="A30" s="46" t="s">
        <v>46</v>
      </c>
      <c r="B30" s="47"/>
      <c r="C30" s="48">
        <f t="shared" ref="C30:H30" si="2">140*C29</f>
        <v>30.002</v>
      </c>
      <c r="D30" s="48">
        <f t="shared" si="2"/>
        <v>2.268</v>
      </c>
      <c r="E30" s="48">
        <f t="shared" si="2"/>
        <v>4.914</v>
      </c>
      <c r="F30" s="48">
        <f t="shared" si="2"/>
        <v>2.1</v>
      </c>
      <c r="G30" s="48">
        <f t="shared" si="2"/>
        <v>0.168</v>
      </c>
      <c r="H30" s="48">
        <f t="shared" si="2"/>
        <v>0.392</v>
      </c>
      <c r="I30" s="48">
        <f t="shared" ref="I30:AA30" si="3">140*I29</f>
        <v>5.656</v>
      </c>
      <c r="J30" s="48">
        <f t="shared" si="3"/>
        <v>6.916</v>
      </c>
      <c r="K30" s="48">
        <f t="shared" si="3"/>
        <v>1.98996</v>
      </c>
      <c r="L30" s="48">
        <f t="shared" si="3"/>
        <v>2.52</v>
      </c>
      <c r="M30" s="48">
        <v>73</v>
      </c>
      <c r="N30" s="48">
        <f t="shared" si="3"/>
        <v>7.56</v>
      </c>
      <c r="O30" s="48">
        <f t="shared" si="3"/>
        <v>1.4224</v>
      </c>
      <c r="P30" s="48">
        <f t="shared" si="3"/>
        <v>2.156</v>
      </c>
      <c r="Q30" s="48">
        <f t="shared" si="3"/>
        <v>3.2186</v>
      </c>
      <c r="R30" s="48">
        <f t="shared" si="3"/>
        <v>37.8</v>
      </c>
      <c r="S30" s="48">
        <f t="shared" si="3"/>
        <v>10.7996</v>
      </c>
      <c r="T30" s="48">
        <f t="shared" si="3"/>
        <v>10.78</v>
      </c>
      <c r="U30" s="48">
        <f t="shared" si="3"/>
        <v>7.098</v>
      </c>
      <c r="V30" s="48">
        <f t="shared" si="3"/>
        <v>2.84998</v>
      </c>
      <c r="W30" s="48">
        <f t="shared" si="3"/>
        <v>1.12</v>
      </c>
      <c r="X30" s="48">
        <f t="shared" si="3"/>
        <v>0.728</v>
      </c>
      <c r="Y30" s="48">
        <f t="shared" si="3"/>
        <v>3.5</v>
      </c>
      <c r="Z30" s="48">
        <v>1.5</v>
      </c>
      <c r="AA30" s="48">
        <f t="shared" si="3"/>
        <v>3.948</v>
      </c>
      <c r="AB30" s="48">
        <v>1</v>
      </c>
      <c r="AC30" s="48">
        <v>14</v>
      </c>
      <c r="AD30" s="146"/>
    </row>
    <row r="31" ht="15.6" spans="1:30">
      <c r="A31" s="46" t="s">
        <v>46</v>
      </c>
      <c r="B31" s="47"/>
      <c r="C31" s="48">
        <f t="shared" ref="C31:H31" si="4">ROUND(C30,2)</f>
        <v>30</v>
      </c>
      <c r="D31" s="49">
        <f t="shared" si="4"/>
        <v>2.27</v>
      </c>
      <c r="E31" s="49">
        <f t="shared" si="4"/>
        <v>4.91</v>
      </c>
      <c r="F31" s="49">
        <f t="shared" si="4"/>
        <v>2.1</v>
      </c>
      <c r="G31" s="49">
        <f t="shared" si="4"/>
        <v>0.17</v>
      </c>
      <c r="H31" s="49">
        <f t="shared" si="4"/>
        <v>0.39</v>
      </c>
      <c r="I31" s="49">
        <f t="shared" ref="I31:AA31" si="5">ROUND(I30,2)</f>
        <v>5.66</v>
      </c>
      <c r="J31" s="49">
        <f t="shared" si="5"/>
        <v>6.92</v>
      </c>
      <c r="K31" s="49">
        <f t="shared" si="5"/>
        <v>1.99</v>
      </c>
      <c r="L31" s="49">
        <f t="shared" si="5"/>
        <v>2.52</v>
      </c>
      <c r="M31" s="49">
        <f t="shared" si="5"/>
        <v>73</v>
      </c>
      <c r="N31" s="49">
        <f t="shared" si="5"/>
        <v>7.56</v>
      </c>
      <c r="O31" s="49">
        <f t="shared" si="5"/>
        <v>1.42</v>
      </c>
      <c r="P31" s="49">
        <f t="shared" si="5"/>
        <v>2.16</v>
      </c>
      <c r="Q31" s="49">
        <f t="shared" si="5"/>
        <v>3.22</v>
      </c>
      <c r="R31" s="49">
        <f t="shared" si="5"/>
        <v>37.8</v>
      </c>
      <c r="S31" s="49">
        <f t="shared" si="5"/>
        <v>10.8</v>
      </c>
      <c r="T31" s="49">
        <f t="shared" si="5"/>
        <v>10.78</v>
      </c>
      <c r="U31" s="49">
        <f t="shared" si="5"/>
        <v>7.1</v>
      </c>
      <c r="V31" s="49">
        <f t="shared" si="5"/>
        <v>2.85</v>
      </c>
      <c r="W31" s="49">
        <f t="shared" si="5"/>
        <v>1.12</v>
      </c>
      <c r="X31" s="49">
        <f t="shared" si="5"/>
        <v>0.73</v>
      </c>
      <c r="Y31" s="49">
        <f t="shared" si="5"/>
        <v>3.5</v>
      </c>
      <c r="Z31" s="49">
        <f t="shared" si="5"/>
        <v>1.5</v>
      </c>
      <c r="AA31" s="49">
        <f t="shared" si="5"/>
        <v>3.95</v>
      </c>
      <c r="AB31" s="49">
        <v>1</v>
      </c>
      <c r="AC31" s="49">
        <v>14</v>
      </c>
      <c r="AD31" s="134"/>
    </row>
    <row r="32" ht="15.6" spans="1:30">
      <c r="A32" s="46" t="s">
        <v>47</v>
      </c>
      <c r="B32" s="47"/>
      <c r="C32" s="49">
        <v>65</v>
      </c>
      <c r="D32" s="49">
        <v>730</v>
      </c>
      <c r="E32" s="49">
        <v>68</v>
      </c>
      <c r="F32" s="49">
        <v>80</v>
      </c>
      <c r="G32" s="49">
        <v>1400</v>
      </c>
      <c r="H32" s="49">
        <v>180</v>
      </c>
      <c r="I32" s="49">
        <v>63.16</v>
      </c>
      <c r="J32" s="49">
        <v>40</v>
      </c>
      <c r="K32" s="49">
        <v>100</v>
      </c>
      <c r="L32" s="49">
        <v>215</v>
      </c>
      <c r="M32" s="49">
        <v>25</v>
      </c>
      <c r="N32" s="49">
        <v>120</v>
      </c>
      <c r="O32" s="49">
        <v>39</v>
      </c>
      <c r="P32" s="49">
        <v>60</v>
      </c>
      <c r="Q32" s="49">
        <v>218.48</v>
      </c>
      <c r="R32" s="49">
        <v>45</v>
      </c>
      <c r="S32" s="49">
        <v>220</v>
      </c>
      <c r="T32" s="49">
        <v>205</v>
      </c>
      <c r="U32" s="49">
        <v>96</v>
      </c>
      <c r="V32" s="49">
        <v>242.11</v>
      </c>
      <c r="W32" s="49">
        <v>366.16</v>
      </c>
      <c r="X32" s="49">
        <v>35</v>
      </c>
      <c r="Y32" s="49">
        <v>110</v>
      </c>
      <c r="Z32" s="49">
        <v>16</v>
      </c>
      <c r="AA32" s="49">
        <v>140</v>
      </c>
      <c r="AB32" s="49">
        <v>12</v>
      </c>
      <c r="AC32" s="49">
        <v>10</v>
      </c>
      <c r="AD32" s="134"/>
    </row>
    <row r="33" ht="16.35" spans="1:30">
      <c r="A33" s="50" t="s">
        <v>48</v>
      </c>
      <c r="B33" s="51"/>
      <c r="C33" s="52">
        <f>C32*C31</f>
        <v>1950</v>
      </c>
      <c r="D33" s="52">
        <f t="shared" ref="D33:AC33" si="6">D32*D31</f>
        <v>1657.1</v>
      </c>
      <c r="E33" s="52">
        <f t="shared" si="6"/>
        <v>333.88</v>
      </c>
      <c r="F33" s="52">
        <f t="shared" si="6"/>
        <v>168</v>
      </c>
      <c r="G33" s="52">
        <f t="shared" si="6"/>
        <v>238</v>
      </c>
      <c r="H33" s="52">
        <f t="shared" si="6"/>
        <v>70.2</v>
      </c>
      <c r="I33" s="52">
        <f t="shared" si="6"/>
        <v>357.4856</v>
      </c>
      <c r="J33" s="52">
        <f t="shared" si="6"/>
        <v>276.8</v>
      </c>
      <c r="K33" s="52">
        <f t="shared" si="6"/>
        <v>199</v>
      </c>
      <c r="L33" s="52">
        <f t="shared" si="6"/>
        <v>541.8</v>
      </c>
      <c r="M33" s="52">
        <f t="shared" si="6"/>
        <v>1825</v>
      </c>
      <c r="N33" s="52">
        <f t="shared" si="6"/>
        <v>907.2</v>
      </c>
      <c r="O33" s="52">
        <f t="shared" si="6"/>
        <v>55.38</v>
      </c>
      <c r="P33" s="52">
        <f t="shared" si="6"/>
        <v>129.6</v>
      </c>
      <c r="Q33" s="52">
        <v>703.5</v>
      </c>
      <c r="R33" s="52">
        <f t="shared" si="6"/>
        <v>1701</v>
      </c>
      <c r="S33" s="52">
        <f t="shared" si="6"/>
        <v>2376</v>
      </c>
      <c r="T33" s="52">
        <f t="shared" si="6"/>
        <v>2209.9</v>
      </c>
      <c r="U33" s="52">
        <f t="shared" si="6"/>
        <v>681.6</v>
      </c>
      <c r="V33" s="52">
        <v>690</v>
      </c>
      <c r="W33" s="52">
        <f t="shared" si="6"/>
        <v>410.0992</v>
      </c>
      <c r="X33" s="52">
        <f t="shared" si="6"/>
        <v>25.55</v>
      </c>
      <c r="Y33" s="52">
        <f t="shared" si="6"/>
        <v>385</v>
      </c>
      <c r="Z33" s="52">
        <f t="shared" si="6"/>
        <v>24</v>
      </c>
      <c r="AA33" s="52">
        <f t="shared" si="6"/>
        <v>553</v>
      </c>
      <c r="AB33" s="52">
        <f t="shared" si="6"/>
        <v>12</v>
      </c>
      <c r="AC33" s="52">
        <f t="shared" si="6"/>
        <v>140</v>
      </c>
      <c r="AD33" s="147">
        <f>SUM(C33:AC33)</f>
        <v>18621.0948</v>
      </c>
    </row>
    <row r="34" ht="15.6" spans="1:30">
      <c r="A34" s="53"/>
      <c r="B34" s="53"/>
      <c r="C34" s="57"/>
      <c r="D34" s="57"/>
      <c r="E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>
        <f>AD33/AD2</f>
        <v>133.00782</v>
      </c>
    </row>
    <row r="35" customFormat="1" ht="27" customHeight="1" spans="2:12">
      <c r="B35" s="56" t="s">
        <v>74</v>
      </c>
      <c r="L35" s="57"/>
    </row>
    <row r="36" customFormat="1" ht="27" customHeight="1" spans="2:12">
      <c r="B36" s="56" t="s">
        <v>75</v>
      </c>
      <c r="L36" s="57"/>
    </row>
    <row r="37" customFormat="1" ht="27" customHeight="1" spans="2:2">
      <c r="B37" s="56" t="s">
        <v>76</v>
      </c>
    </row>
  </sheetData>
  <mergeCells count="42">
    <mergeCell ref="A1:AD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4"/>
    <mergeCell ref="A25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D9:AD28"/>
  </mergeCells>
  <pageMargins left="0.0784722222222222" right="0.196527777777778" top="1.05069444444444" bottom="1.05069444444444" header="0.708333333333333" footer="0.786805555555556"/>
  <pageSetup paperSize="9" scale="66" orientation="landscape" useFirstPageNumber="1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AD36"/>
  <sheetViews>
    <sheetView topLeftCell="E1" workbookViewId="0">
      <pane ySplit="7" topLeftCell="A20" activePane="bottomLeft" state="frozen"/>
      <selection/>
      <selection pane="bottomLeft" activeCell="O24" sqref="O24"/>
    </sheetView>
  </sheetViews>
  <sheetFormatPr defaultColWidth="11.537037037037" defaultRowHeight="13.2"/>
  <cols>
    <col min="1" max="1" width="6.33333333333333" customWidth="1"/>
    <col min="2" max="2" width="25.1111111111111" customWidth="1"/>
    <col min="3" max="4" width="7.33333333333333" customWidth="1"/>
    <col min="5" max="5" width="6.55555555555556" customWidth="1"/>
    <col min="6" max="6" width="6.22222222222222" customWidth="1"/>
    <col min="7" max="7" width="7.33333333333333" customWidth="1"/>
    <col min="8" max="8" width="7.44444444444444" customWidth="1"/>
    <col min="9" max="10" width="6" customWidth="1"/>
    <col min="11" max="11" width="6.77777777777778" customWidth="1"/>
    <col min="12" max="12" width="6.33333333333333" customWidth="1"/>
    <col min="13" max="13" width="7.11111111111111" customWidth="1"/>
    <col min="14" max="14" width="6.77777777777778" customWidth="1"/>
    <col min="15" max="15" width="7.33333333333333" customWidth="1"/>
    <col min="16" max="16" width="7.22222222222222" customWidth="1"/>
    <col min="17" max="17" width="6.22222222222222" customWidth="1"/>
    <col min="18" max="18" width="6.11111111111111" customWidth="1"/>
    <col min="19" max="19" width="6.44444444444444" customWidth="1"/>
    <col min="20" max="20" width="6" customWidth="1"/>
    <col min="21" max="21" width="7.55555555555556" customWidth="1"/>
    <col min="22" max="22" width="6" customWidth="1"/>
    <col min="23" max="23" width="7.11111111111111" customWidth="1"/>
    <col min="24" max="25" width="6" customWidth="1"/>
    <col min="26" max="26" width="7.66666666666667" customWidth="1"/>
    <col min="27" max="27" width="5.22222222222222" customWidth="1"/>
    <col min="28" max="28" width="5" customWidth="1"/>
    <col min="29" max="29" width="6.66666666666667" customWidth="1"/>
    <col min="30" max="30" width="8.55555555555556" customWidth="1"/>
  </cols>
  <sheetData>
    <row r="1" s="1" customFormat="1" ht="43" customHeight="1" spans="1:1">
      <c r="A1" s="1" t="s">
        <v>0</v>
      </c>
    </row>
    <row r="2" customHeight="1" spans="1:30">
      <c r="A2" s="3"/>
      <c r="B2" s="4" t="s">
        <v>179</v>
      </c>
      <c r="C2" s="5" t="s">
        <v>2</v>
      </c>
      <c r="D2" s="5" t="s">
        <v>3</v>
      </c>
      <c r="E2" s="5" t="s">
        <v>4</v>
      </c>
      <c r="F2" s="5" t="s">
        <v>94</v>
      </c>
      <c r="G2" s="5" t="s">
        <v>80</v>
      </c>
      <c r="H2" s="5" t="s">
        <v>6</v>
      </c>
      <c r="I2" s="5" t="s">
        <v>127</v>
      </c>
      <c r="J2" s="5" t="s">
        <v>16</v>
      </c>
      <c r="K2" s="5" t="s">
        <v>9</v>
      </c>
      <c r="L2" s="5" t="s">
        <v>10</v>
      </c>
      <c r="M2" s="5" t="s">
        <v>83</v>
      </c>
      <c r="N2" s="5" t="s">
        <v>180</v>
      </c>
      <c r="O2" s="5" t="s">
        <v>58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11</v>
      </c>
      <c r="U2" s="5" t="s">
        <v>168</v>
      </c>
      <c r="V2" s="5" t="s">
        <v>95</v>
      </c>
      <c r="W2" s="5" t="s">
        <v>24</v>
      </c>
      <c r="X2" s="5" t="s">
        <v>57</v>
      </c>
      <c r="Y2" s="5" t="s">
        <v>18</v>
      </c>
      <c r="Z2" s="5" t="s">
        <v>139</v>
      </c>
      <c r="AA2" s="5" t="s">
        <v>61</v>
      </c>
      <c r="AB2" s="5" t="s">
        <v>27</v>
      </c>
      <c r="AC2" s="126" t="s">
        <v>25</v>
      </c>
      <c r="AD2" s="105">
        <v>125</v>
      </c>
    </row>
    <row r="3" spans="1:30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27"/>
      <c r="AD3" s="106"/>
    </row>
    <row r="4" spans="1:30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27"/>
      <c r="AD4" s="106"/>
    </row>
    <row r="5" ht="12" customHeight="1" spans="1:30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27"/>
      <c r="AD5" s="106"/>
    </row>
    <row r="6" spans="1:30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27"/>
      <c r="AD6" s="106"/>
    </row>
    <row r="7" ht="28" customHeight="1" spans="1:30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28"/>
      <c r="AD7" s="107"/>
    </row>
    <row r="8" ht="17" customHeight="1" spans="1:30">
      <c r="A8" s="113"/>
      <c r="B8" s="114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29" t="s">
        <v>28</v>
      </c>
    </row>
    <row r="9" spans="1:30">
      <c r="A9" s="94" t="s">
        <v>29</v>
      </c>
      <c r="B9" s="115" t="s">
        <v>181</v>
      </c>
      <c r="C9" s="20">
        <v>0.168</v>
      </c>
      <c r="D9" s="21"/>
      <c r="E9" s="21">
        <v>0.007</v>
      </c>
      <c r="F9" s="21">
        <v>0.029</v>
      </c>
      <c r="G9" s="21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65"/>
      <c r="W9" s="65"/>
      <c r="X9" s="65"/>
      <c r="Y9" s="65"/>
      <c r="Z9" s="65"/>
      <c r="AA9" s="65"/>
      <c r="AB9" s="65"/>
      <c r="AC9" s="65"/>
      <c r="AD9" s="67" t="s">
        <v>158</v>
      </c>
    </row>
    <row r="10" spans="1:30">
      <c r="A10" s="95"/>
      <c r="B10" s="24" t="s">
        <v>64</v>
      </c>
      <c r="C10" s="25"/>
      <c r="D10" s="26"/>
      <c r="E10" s="26">
        <v>0.009</v>
      </c>
      <c r="F10" s="26"/>
      <c r="G10" s="26"/>
      <c r="H10" s="27">
        <v>0.00063</v>
      </c>
      <c r="I10" s="26">
        <v>0.002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8"/>
      <c r="W10" s="68"/>
      <c r="X10" s="68"/>
      <c r="Y10" s="68"/>
      <c r="Z10" s="68"/>
      <c r="AA10" s="68"/>
      <c r="AB10" s="68"/>
      <c r="AC10" s="68"/>
      <c r="AD10" s="70"/>
    </row>
    <row r="11" spans="1:30">
      <c r="A11" s="95"/>
      <c r="B11" s="28" t="s">
        <v>65</v>
      </c>
      <c r="C11" s="25"/>
      <c r="D11" s="26">
        <v>0.0113</v>
      </c>
      <c r="E11" s="26"/>
      <c r="F11" s="26"/>
      <c r="G11" s="26"/>
      <c r="H11" s="27"/>
      <c r="I11" s="26"/>
      <c r="J11" s="26"/>
      <c r="K11" s="26">
        <v>0.0304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8"/>
      <c r="W11" s="68"/>
      <c r="X11" s="68"/>
      <c r="Y11" s="68"/>
      <c r="Z11" s="68"/>
      <c r="AA11" s="68"/>
      <c r="AB11" s="68"/>
      <c r="AC11" s="68"/>
      <c r="AD11" s="70"/>
    </row>
    <row r="12" spans="1:30">
      <c r="A12" s="95"/>
      <c r="B12" s="24"/>
      <c r="C12" s="25"/>
      <c r="D12" s="26"/>
      <c r="E12" s="26"/>
      <c r="F12" s="26"/>
      <c r="G12" s="26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8"/>
      <c r="W12" s="68"/>
      <c r="X12" s="68"/>
      <c r="Y12" s="68"/>
      <c r="Z12" s="68"/>
      <c r="AA12" s="68"/>
      <c r="AB12" s="68"/>
      <c r="AC12" s="68"/>
      <c r="AD12" s="70"/>
    </row>
    <row r="13" ht="13.95" spans="1:30">
      <c r="A13" s="97"/>
      <c r="B13" s="30"/>
      <c r="C13" s="31"/>
      <c r="D13" s="32"/>
      <c r="E13" s="32"/>
      <c r="F13" s="32"/>
      <c r="G13" s="32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71"/>
      <c r="W13" s="71"/>
      <c r="X13" s="71"/>
      <c r="Y13" s="71"/>
      <c r="Z13" s="71"/>
      <c r="AA13" s="71"/>
      <c r="AB13" s="71"/>
      <c r="AC13" s="71"/>
      <c r="AD13" s="70"/>
    </row>
    <row r="14" spans="1:30">
      <c r="A14" s="94" t="s">
        <v>34</v>
      </c>
      <c r="B14" s="19" t="s">
        <v>83</v>
      </c>
      <c r="C14" s="20"/>
      <c r="D14" s="21"/>
      <c r="E14" s="21"/>
      <c r="F14" s="21"/>
      <c r="G14" s="21"/>
      <c r="H14" s="22"/>
      <c r="I14" s="21"/>
      <c r="J14" s="21"/>
      <c r="K14" s="21"/>
      <c r="L14" s="21"/>
      <c r="M14" s="21">
        <v>0.1188</v>
      </c>
      <c r="N14" s="21">
        <v>0.036</v>
      </c>
      <c r="O14" s="21"/>
      <c r="P14" s="21"/>
      <c r="Q14" s="21"/>
      <c r="R14" s="21"/>
      <c r="S14" s="21"/>
      <c r="T14" s="21"/>
      <c r="U14" s="21"/>
      <c r="V14" s="65"/>
      <c r="W14" s="65"/>
      <c r="X14" s="65"/>
      <c r="Y14" s="65"/>
      <c r="Z14" s="65"/>
      <c r="AA14" s="65"/>
      <c r="AB14" s="65"/>
      <c r="AC14" s="65"/>
      <c r="AD14" s="70"/>
    </row>
    <row r="15" spans="1:30">
      <c r="A15" s="95"/>
      <c r="B15" s="24" t="s">
        <v>180</v>
      </c>
      <c r="C15" s="25"/>
      <c r="D15" s="26"/>
      <c r="E15" s="26"/>
      <c r="F15" s="26"/>
      <c r="G15" s="26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8"/>
      <c r="W15" s="68"/>
      <c r="X15" s="68"/>
      <c r="Y15" s="68"/>
      <c r="Z15" s="68"/>
      <c r="AA15" s="68"/>
      <c r="AB15" s="68"/>
      <c r="AC15" s="68"/>
      <c r="AD15" s="70"/>
    </row>
    <row r="16" spans="1:30">
      <c r="A16" s="95"/>
      <c r="B16" s="24"/>
      <c r="C16" s="25"/>
      <c r="D16" s="26"/>
      <c r="E16" s="26"/>
      <c r="F16" s="26"/>
      <c r="G16" s="26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8"/>
      <c r="W16" s="68"/>
      <c r="X16" s="68"/>
      <c r="Y16" s="68"/>
      <c r="Z16" s="68"/>
      <c r="AA16" s="68"/>
      <c r="AB16" s="68"/>
      <c r="AC16" s="68"/>
      <c r="AD16" s="70"/>
    </row>
    <row r="17" ht="13.95" spans="1:30">
      <c r="A17" s="116"/>
      <c r="B17" s="30"/>
      <c r="C17" s="35"/>
      <c r="D17" s="36"/>
      <c r="E17" s="36"/>
      <c r="F17" s="36"/>
      <c r="G17" s="36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73"/>
      <c r="W17" s="73"/>
      <c r="X17" s="73"/>
      <c r="Y17" s="73"/>
      <c r="Z17" s="73"/>
      <c r="AA17" s="73"/>
      <c r="AB17" s="73"/>
      <c r="AC17" s="73"/>
      <c r="AD17" s="70"/>
    </row>
    <row r="18" ht="15" customHeight="1" spans="1:30">
      <c r="A18" s="100" t="s">
        <v>35</v>
      </c>
      <c r="B18" s="39" t="s">
        <v>141</v>
      </c>
      <c r="C18" s="20"/>
      <c r="D18" s="21"/>
      <c r="E18" s="21"/>
      <c r="F18" s="21"/>
      <c r="G18" s="21"/>
      <c r="H18" s="22"/>
      <c r="I18" s="21"/>
      <c r="J18" s="21"/>
      <c r="K18" s="21"/>
      <c r="L18" s="21"/>
      <c r="M18" s="21"/>
      <c r="N18" s="21"/>
      <c r="O18" s="21"/>
      <c r="P18" s="21">
        <v>0.065</v>
      </c>
      <c r="Q18" s="21">
        <v>0.01</v>
      </c>
      <c r="R18" s="21">
        <v>0.0094</v>
      </c>
      <c r="S18" s="21">
        <v>0.0023</v>
      </c>
      <c r="T18" s="21"/>
      <c r="U18" s="21">
        <v>0.03576</v>
      </c>
      <c r="V18" s="65">
        <v>0.005</v>
      </c>
      <c r="W18" s="65">
        <v>0.00795</v>
      </c>
      <c r="X18" s="65"/>
      <c r="Y18" s="65"/>
      <c r="Z18" s="65">
        <v>0.039</v>
      </c>
      <c r="AA18" s="65"/>
      <c r="AB18" s="65"/>
      <c r="AC18" s="65"/>
      <c r="AD18" s="70"/>
    </row>
    <row r="19" spans="1:30">
      <c r="A19" s="101"/>
      <c r="B19" s="102" t="s">
        <v>170</v>
      </c>
      <c r="C19" s="25"/>
      <c r="D19" s="26"/>
      <c r="E19" s="26"/>
      <c r="F19" s="26"/>
      <c r="G19" s="26">
        <v>0.0824</v>
      </c>
      <c r="H19" s="27"/>
      <c r="I19" s="26"/>
      <c r="J19" s="26"/>
      <c r="K19" s="26"/>
      <c r="L19" s="26"/>
      <c r="M19" s="26"/>
      <c r="N19" s="26"/>
      <c r="O19" s="26"/>
      <c r="P19" s="26"/>
      <c r="Q19" s="26">
        <v>0.01</v>
      </c>
      <c r="R19" s="26">
        <v>0.007</v>
      </c>
      <c r="S19" s="26">
        <v>0.0033</v>
      </c>
      <c r="T19" s="26"/>
      <c r="U19" s="26"/>
      <c r="V19" s="68"/>
      <c r="W19" s="68">
        <v>0.003</v>
      </c>
      <c r="X19" s="68"/>
      <c r="Y19" s="68">
        <v>0.003</v>
      </c>
      <c r="Z19" s="68"/>
      <c r="AA19" s="68"/>
      <c r="AB19" s="68"/>
      <c r="AC19" s="68"/>
      <c r="AD19" s="70"/>
    </row>
    <row r="20" spans="1:30">
      <c r="A20" s="101"/>
      <c r="B20" s="102" t="s">
        <v>38</v>
      </c>
      <c r="C20" s="25"/>
      <c r="D20" s="26">
        <v>0.0073</v>
      </c>
      <c r="E20" s="26"/>
      <c r="F20" s="26"/>
      <c r="G20" s="26"/>
      <c r="H20" s="27"/>
      <c r="I20" s="26"/>
      <c r="J20" s="26">
        <v>0.044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68"/>
      <c r="W20" s="68"/>
      <c r="X20" s="68"/>
      <c r="Y20" s="68"/>
      <c r="Z20" s="68"/>
      <c r="AA20" s="68"/>
      <c r="AB20" s="68"/>
      <c r="AC20" s="68"/>
      <c r="AD20" s="70"/>
    </row>
    <row r="21" spans="1:30">
      <c r="A21" s="101"/>
      <c r="B21" s="41" t="s">
        <v>40</v>
      </c>
      <c r="C21" s="25"/>
      <c r="D21" s="26"/>
      <c r="E21" s="26">
        <v>0.00766</v>
      </c>
      <c r="F21" s="26"/>
      <c r="G21" s="26"/>
      <c r="H21" s="27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>
        <v>0.0202</v>
      </c>
      <c r="U21" s="26"/>
      <c r="V21" s="68"/>
      <c r="W21" s="68"/>
      <c r="X21" s="68"/>
      <c r="Y21" s="68"/>
      <c r="Z21" s="68"/>
      <c r="AA21" s="68"/>
      <c r="AB21" s="68"/>
      <c r="AC21" s="68"/>
      <c r="AD21" s="70"/>
    </row>
    <row r="22" spans="1:30">
      <c r="A22" s="101"/>
      <c r="B22" s="28" t="s">
        <v>41</v>
      </c>
      <c r="C22" s="25"/>
      <c r="D22" s="26"/>
      <c r="E22" s="26"/>
      <c r="F22" s="26"/>
      <c r="G22" s="26"/>
      <c r="H22" s="27"/>
      <c r="I22" s="26"/>
      <c r="J22" s="26"/>
      <c r="K22" s="26"/>
      <c r="L22" s="26">
        <v>0.0494</v>
      </c>
      <c r="M22" s="26"/>
      <c r="N22" s="26"/>
      <c r="O22" s="26"/>
      <c r="P22" s="26"/>
      <c r="Q22" s="26"/>
      <c r="R22" s="26"/>
      <c r="S22" s="26"/>
      <c r="T22" s="26"/>
      <c r="U22" s="26"/>
      <c r="V22" s="68"/>
      <c r="W22" s="68"/>
      <c r="X22" s="68"/>
      <c r="Y22" s="68"/>
      <c r="Z22" s="68"/>
      <c r="AA22" s="68"/>
      <c r="AB22" s="68"/>
      <c r="AC22" s="68"/>
      <c r="AD22" s="70"/>
    </row>
    <row r="23" ht="13.95" spans="1:30">
      <c r="A23" s="103"/>
      <c r="B23" s="117"/>
      <c r="C23" s="31"/>
      <c r="D23" s="32"/>
      <c r="E23" s="32"/>
      <c r="F23" s="32"/>
      <c r="G23" s="32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71"/>
      <c r="W23" s="71"/>
      <c r="X23" s="71"/>
      <c r="Y23" s="71"/>
      <c r="Z23" s="71"/>
      <c r="AA23" s="71"/>
      <c r="AB23" s="71"/>
      <c r="AC23" s="71"/>
      <c r="AD23" s="70"/>
    </row>
    <row r="24" spans="1:30">
      <c r="A24" s="100" t="s">
        <v>42</v>
      </c>
      <c r="B24" s="19" t="s">
        <v>130</v>
      </c>
      <c r="C24" s="20">
        <v>0.008</v>
      </c>
      <c r="D24" s="21">
        <v>0.0022</v>
      </c>
      <c r="E24" s="21">
        <v>0.0102</v>
      </c>
      <c r="F24" s="21"/>
      <c r="G24" s="21"/>
      <c r="H24" s="22"/>
      <c r="I24" s="21"/>
      <c r="J24" s="21"/>
      <c r="K24" s="21"/>
      <c r="L24" s="21"/>
      <c r="M24" s="21">
        <v>0.0108</v>
      </c>
      <c r="N24" s="21"/>
      <c r="O24" s="21">
        <v>0.0715</v>
      </c>
      <c r="P24" s="21"/>
      <c r="Q24" s="21"/>
      <c r="R24" s="21"/>
      <c r="S24" s="21"/>
      <c r="T24" s="21"/>
      <c r="U24" s="21"/>
      <c r="V24" s="65"/>
      <c r="W24" s="65"/>
      <c r="X24" s="65">
        <v>0.0052</v>
      </c>
      <c r="Y24" s="65"/>
      <c r="Z24" s="65"/>
      <c r="AA24" s="65">
        <v>9</v>
      </c>
      <c r="AB24" s="65"/>
      <c r="AC24" s="65">
        <v>7</v>
      </c>
      <c r="AD24" s="70"/>
    </row>
    <row r="25" spans="1:30">
      <c r="A25" s="101"/>
      <c r="B25" s="24" t="s">
        <v>73</v>
      </c>
      <c r="C25" s="25" t="s">
        <v>70</v>
      </c>
      <c r="D25" s="26"/>
      <c r="E25" s="26">
        <v>0.008</v>
      </c>
      <c r="F25" s="26"/>
      <c r="G25" s="26"/>
      <c r="H25" s="27">
        <v>0.0006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8"/>
      <c r="W25" s="68"/>
      <c r="X25" s="68"/>
      <c r="Y25" s="68"/>
      <c r="Z25" s="68"/>
      <c r="AA25" s="68"/>
      <c r="AB25" s="68"/>
      <c r="AC25" s="68"/>
      <c r="AD25" s="70"/>
    </row>
    <row r="26" ht="15.6" spans="1:30">
      <c r="A26" s="101"/>
      <c r="B26" s="118" t="s">
        <v>72</v>
      </c>
      <c r="C26" s="119"/>
      <c r="D26" s="120"/>
      <c r="E26" s="120">
        <v>0.003</v>
      </c>
      <c r="F26" s="120"/>
      <c r="G26" s="120"/>
      <c r="H26" s="121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73"/>
      <c r="W26" s="73">
        <v>0.0295</v>
      </c>
      <c r="X26" s="73"/>
      <c r="Y26" s="73"/>
      <c r="Z26" s="73"/>
      <c r="AA26" s="73"/>
      <c r="AB26" s="73"/>
      <c r="AC26" s="73"/>
      <c r="AD26" s="70"/>
    </row>
    <row r="27" ht="13.95" spans="1:30">
      <c r="A27" s="103"/>
      <c r="B27" s="30"/>
      <c r="C27" s="31"/>
      <c r="D27" s="32"/>
      <c r="E27" s="32"/>
      <c r="F27" s="32"/>
      <c r="G27" s="32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71"/>
      <c r="W27" s="71"/>
      <c r="X27" s="71"/>
      <c r="Y27" s="71"/>
      <c r="Z27" s="71"/>
      <c r="AA27" s="71"/>
      <c r="AB27" s="71">
        <v>1</v>
      </c>
      <c r="AC27" s="71"/>
      <c r="AD27" s="130"/>
    </row>
    <row r="28" ht="15.6" spans="1:30">
      <c r="A28" s="44" t="s">
        <v>45</v>
      </c>
      <c r="B28" s="45"/>
      <c r="C28" s="122">
        <f t="shared" ref="C28:N28" si="0">SUM(C9:C27)</f>
        <v>0.176</v>
      </c>
      <c r="D28" s="21">
        <f t="shared" si="0"/>
        <v>0.0208</v>
      </c>
      <c r="E28" s="21">
        <f t="shared" si="0"/>
        <v>0.04486</v>
      </c>
      <c r="F28" s="21">
        <f t="shared" si="0"/>
        <v>0.029</v>
      </c>
      <c r="G28" s="21">
        <f t="shared" si="0"/>
        <v>0.0824</v>
      </c>
      <c r="H28" s="22">
        <f t="shared" si="0"/>
        <v>0.00123</v>
      </c>
      <c r="I28" s="21">
        <f t="shared" si="0"/>
        <v>0.002</v>
      </c>
      <c r="J28" s="21">
        <f t="shared" si="0"/>
        <v>0.044</v>
      </c>
      <c r="K28" s="21">
        <f t="shared" si="0"/>
        <v>0.0304</v>
      </c>
      <c r="L28" s="21">
        <f t="shared" si="0"/>
        <v>0.0494</v>
      </c>
      <c r="M28" s="21">
        <f t="shared" si="0"/>
        <v>0.1296</v>
      </c>
      <c r="N28" s="21">
        <f t="shared" si="0"/>
        <v>0.036</v>
      </c>
      <c r="O28" s="21">
        <f t="shared" ref="O28:AA28" si="1">SUM(O9:O27)</f>
        <v>0.0715</v>
      </c>
      <c r="P28" s="21">
        <f t="shared" si="1"/>
        <v>0.065</v>
      </c>
      <c r="Q28" s="21">
        <f t="shared" si="1"/>
        <v>0.02</v>
      </c>
      <c r="R28" s="21">
        <f t="shared" si="1"/>
        <v>0.0164</v>
      </c>
      <c r="S28" s="21">
        <f t="shared" si="1"/>
        <v>0.0056</v>
      </c>
      <c r="T28" s="21">
        <f t="shared" si="1"/>
        <v>0.0202</v>
      </c>
      <c r="U28" s="21">
        <f t="shared" si="1"/>
        <v>0.03576</v>
      </c>
      <c r="V28" s="21">
        <f t="shared" si="1"/>
        <v>0.005</v>
      </c>
      <c r="W28" s="21">
        <f t="shared" si="1"/>
        <v>0.04045</v>
      </c>
      <c r="X28" s="21">
        <f t="shared" si="1"/>
        <v>0.0052</v>
      </c>
      <c r="Y28" s="21">
        <f t="shared" si="1"/>
        <v>0.003</v>
      </c>
      <c r="Z28" s="21">
        <f t="shared" si="1"/>
        <v>0.039</v>
      </c>
      <c r="AA28" s="21">
        <v>9</v>
      </c>
      <c r="AB28" s="65">
        <v>1</v>
      </c>
      <c r="AC28" s="131">
        <v>7</v>
      </c>
      <c r="AD28" s="132"/>
    </row>
    <row r="29" ht="15.6" hidden="1" spans="1:30">
      <c r="A29" s="46" t="s">
        <v>46</v>
      </c>
      <c r="B29" s="47"/>
      <c r="C29" s="123">
        <f t="shared" ref="C29:N29" si="2">125*C28</f>
        <v>22</v>
      </c>
      <c r="D29" s="123">
        <f t="shared" si="2"/>
        <v>2.6</v>
      </c>
      <c r="E29" s="123">
        <f t="shared" si="2"/>
        <v>5.6075</v>
      </c>
      <c r="F29" s="123">
        <f t="shared" si="2"/>
        <v>3.625</v>
      </c>
      <c r="G29" s="123">
        <f t="shared" si="2"/>
        <v>10.3</v>
      </c>
      <c r="H29" s="123">
        <f t="shared" si="2"/>
        <v>0.15375</v>
      </c>
      <c r="I29" s="123">
        <f t="shared" si="2"/>
        <v>0.25</v>
      </c>
      <c r="J29" s="123">
        <f t="shared" si="2"/>
        <v>5.5</v>
      </c>
      <c r="K29" s="123">
        <f t="shared" si="2"/>
        <v>3.8</v>
      </c>
      <c r="L29" s="123">
        <f t="shared" si="2"/>
        <v>6.175</v>
      </c>
      <c r="M29" s="123">
        <f t="shared" si="2"/>
        <v>16.2</v>
      </c>
      <c r="N29" s="123">
        <f t="shared" si="2"/>
        <v>4.5</v>
      </c>
      <c r="O29" s="123">
        <f t="shared" ref="O29:AB29" si="3">125*O28</f>
        <v>8.9375</v>
      </c>
      <c r="P29" s="123">
        <f t="shared" si="3"/>
        <v>8.125</v>
      </c>
      <c r="Q29" s="123">
        <f t="shared" si="3"/>
        <v>2.5</v>
      </c>
      <c r="R29" s="123">
        <f t="shared" si="3"/>
        <v>2.05</v>
      </c>
      <c r="S29" s="123">
        <f t="shared" si="3"/>
        <v>0.7</v>
      </c>
      <c r="T29" s="123">
        <f t="shared" si="3"/>
        <v>2.525</v>
      </c>
      <c r="U29" s="123">
        <f t="shared" si="3"/>
        <v>4.47</v>
      </c>
      <c r="V29" s="123">
        <f t="shared" si="3"/>
        <v>0.625</v>
      </c>
      <c r="W29" s="123">
        <f t="shared" si="3"/>
        <v>5.05625</v>
      </c>
      <c r="X29" s="123">
        <f t="shared" si="3"/>
        <v>0.65</v>
      </c>
      <c r="Y29" s="123">
        <f t="shared" si="3"/>
        <v>0.375</v>
      </c>
      <c r="Z29" s="123">
        <f t="shared" si="3"/>
        <v>4.875</v>
      </c>
      <c r="AA29" s="123">
        <v>9</v>
      </c>
      <c r="AB29" s="123">
        <v>1</v>
      </c>
      <c r="AC29" s="123">
        <v>7</v>
      </c>
      <c r="AD29" s="133"/>
    </row>
    <row r="30" ht="15.6" spans="1:30">
      <c r="A30" s="46" t="s">
        <v>46</v>
      </c>
      <c r="B30" s="47"/>
      <c r="C30" s="124">
        <f t="shared" ref="C30:N30" si="4">ROUND(C29,2)</f>
        <v>22</v>
      </c>
      <c r="D30" s="49">
        <f t="shared" si="4"/>
        <v>2.6</v>
      </c>
      <c r="E30" s="49">
        <f t="shared" si="4"/>
        <v>5.61</v>
      </c>
      <c r="F30" s="49">
        <f t="shared" si="4"/>
        <v>3.63</v>
      </c>
      <c r="G30" s="49">
        <f t="shared" si="4"/>
        <v>10.3</v>
      </c>
      <c r="H30" s="49">
        <f t="shared" si="4"/>
        <v>0.15</v>
      </c>
      <c r="I30" s="49">
        <f t="shared" si="4"/>
        <v>0.25</v>
      </c>
      <c r="J30" s="49">
        <f t="shared" si="4"/>
        <v>5.5</v>
      </c>
      <c r="K30" s="49">
        <f t="shared" si="4"/>
        <v>3.8</v>
      </c>
      <c r="L30" s="49">
        <f t="shared" si="4"/>
        <v>6.18</v>
      </c>
      <c r="M30" s="49">
        <f t="shared" si="4"/>
        <v>16.2</v>
      </c>
      <c r="N30" s="49">
        <f t="shared" si="4"/>
        <v>4.5</v>
      </c>
      <c r="O30" s="49">
        <f t="shared" ref="O30:AA30" si="5">ROUND(O29,2)</f>
        <v>8.94</v>
      </c>
      <c r="P30" s="49">
        <f t="shared" si="5"/>
        <v>8.13</v>
      </c>
      <c r="Q30" s="49">
        <f t="shared" si="5"/>
        <v>2.5</v>
      </c>
      <c r="R30" s="49">
        <f t="shared" si="5"/>
        <v>2.05</v>
      </c>
      <c r="S30" s="49">
        <f t="shared" si="5"/>
        <v>0.7</v>
      </c>
      <c r="T30" s="49">
        <f t="shared" si="5"/>
        <v>2.53</v>
      </c>
      <c r="U30" s="49">
        <f t="shared" si="5"/>
        <v>4.47</v>
      </c>
      <c r="V30" s="49">
        <f t="shared" si="5"/>
        <v>0.63</v>
      </c>
      <c r="W30" s="49">
        <f t="shared" si="5"/>
        <v>5.06</v>
      </c>
      <c r="X30" s="49">
        <f t="shared" si="5"/>
        <v>0.65</v>
      </c>
      <c r="Y30" s="49">
        <f t="shared" si="5"/>
        <v>0.38</v>
      </c>
      <c r="Z30" s="49">
        <f t="shared" si="5"/>
        <v>4.88</v>
      </c>
      <c r="AA30" s="49">
        <v>9</v>
      </c>
      <c r="AB30" s="69">
        <v>1</v>
      </c>
      <c r="AC30" s="134">
        <v>7</v>
      </c>
      <c r="AD30" s="133"/>
    </row>
    <row r="31" ht="15.6" spans="1:30">
      <c r="A31" s="46" t="s">
        <v>47</v>
      </c>
      <c r="B31" s="47"/>
      <c r="C31" s="49">
        <v>65</v>
      </c>
      <c r="D31" s="49">
        <v>730</v>
      </c>
      <c r="E31" s="49">
        <v>68</v>
      </c>
      <c r="F31" s="49">
        <v>55</v>
      </c>
      <c r="G31" s="49">
        <v>220</v>
      </c>
      <c r="H31" s="49">
        <v>1400</v>
      </c>
      <c r="I31" s="49">
        <v>180</v>
      </c>
      <c r="J31" s="49">
        <v>105.55</v>
      </c>
      <c r="K31" s="49">
        <v>63.16</v>
      </c>
      <c r="L31" s="49">
        <v>40</v>
      </c>
      <c r="M31" s="49">
        <v>104.4444</v>
      </c>
      <c r="N31" s="49">
        <v>104.44</v>
      </c>
      <c r="O31" s="49">
        <v>220</v>
      </c>
      <c r="P31" s="49">
        <v>45</v>
      </c>
      <c r="Q31" s="49">
        <v>39</v>
      </c>
      <c r="R31" s="49">
        <v>60</v>
      </c>
      <c r="S31" s="49">
        <v>218.48</v>
      </c>
      <c r="T31" s="49">
        <v>200</v>
      </c>
      <c r="U31" s="49">
        <v>430</v>
      </c>
      <c r="V31" s="49">
        <v>35</v>
      </c>
      <c r="W31" s="49">
        <v>366.16</v>
      </c>
      <c r="X31" s="49">
        <v>80</v>
      </c>
      <c r="Y31" s="49">
        <v>96</v>
      </c>
      <c r="Z31" s="49">
        <v>205</v>
      </c>
      <c r="AA31" s="49">
        <v>1.9</v>
      </c>
      <c r="AB31" s="49">
        <v>12</v>
      </c>
      <c r="AC31" s="49">
        <v>10</v>
      </c>
      <c r="AD31" s="79"/>
    </row>
    <row r="32" ht="16.35" spans="1:30">
      <c r="A32" s="50" t="s">
        <v>48</v>
      </c>
      <c r="B32" s="51"/>
      <c r="C32" s="125">
        <f>C30*C31</f>
        <v>1430</v>
      </c>
      <c r="D32" s="125">
        <f t="shared" ref="D32:AB32" si="6">D30*D31</f>
        <v>1898</v>
      </c>
      <c r="E32" s="125">
        <f t="shared" si="6"/>
        <v>381.48</v>
      </c>
      <c r="F32" s="125">
        <f t="shared" si="6"/>
        <v>199.65</v>
      </c>
      <c r="G32" s="125">
        <f t="shared" si="6"/>
        <v>2266</v>
      </c>
      <c r="H32" s="125">
        <f t="shared" si="6"/>
        <v>210</v>
      </c>
      <c r="I32" s="125">
        <f t="shared" si="6"/>
        <v>45</v>
      </c>
      <c r="J32" s="125">
        <f t="shared" si="6"/>
        <v>580.525</v>
      </c>
      <c r="K32" s="125">
        <f t="shared" si="6"/>
        <v>240.008</v>
      </c>
      <c r="L32" s="125">
        <f t="shared" si="6"/>
        <v>247.2</v>
      </c>
      <c r="M32" s="125">
        <f t="shared" si="6"/>
        <v>1691.99928</v>
      </c>
      <c r="N32" s="125">
        <f t="shared" si="6"/>
        <v>469.98</v>
      </c>
      <c r="O32" s="125">
        <f t="shared" si="6"/>
        <v>1966.8</v>
      </c>
      <c r="P32" s="125">
        <f t="shared" si="6"/>
        <v>365.85</v>
      </c>
      <c r="Q32" s="125">
        <f t="shared" si="6"/>
        <v>97.5</v>
      </c>
      <c r="R32" s="125">
        <f t="shared" si="6"/>
        <v>123</v>
      </c>
      <c r="S32" s="125">
        <f t="shared" si="6"/>
        <v>152.936</v>
      </c>
      <c r="T32" s="125">
        <f t="shared" si="6"/>
        <v>506</v>
      </c>
      <c r="U32" s="125">
        <f t="shared" si="6"/>
        <v>1922.1</v>
      </c>
      <c r="V32" s="125">
        <f t="shared" si="6"/>
        <v>22.05</v>
      </c>
      <c r="W32" s="125">
        <f t="shared" si="6"/>
        <v>1852.7696</v>
      </c>
      <c r="X32" s="125">
        <f t="shared" si="6"/>
        <v>52</v>
      </c>
      <c r="Y32" s="125">
        <f t="shared" si="6"/>
        <v>36.48</v>
      </c>
      <c r="Z32" s="125">
        <f t="shared" si="6"/>
        <v>1000.4</v>
      </c>
      <c r="AA32" s="125">
        <f t="shared" si="6"/>
        <v>17.1</v>
      </c>
      <c r="AB32" s="125">
        <f t="shared" si="6"/>
        <v>12</v>
      </c>
      <c r="AC32" s="125">
        <f>AC30*AC31</f>
        <v>70</v>
      </c>
      <c r="AD32" s="80">
        <f>SUM(C32:AC32)</f>
        <v>17856.82788</v>
      </c>
    </row>
    <row r="33" ht="15.6" spans="1:30">
      <c r="A33" s="53"/>
      <c r="B33" s="5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>
        <f>AD32/AD2</f>
        <v>142.85462304</v>
      </c>
    </row>
    <row r="34" customFormat="1" ht="27" customHeight="1" spans="2:15">
      <c r="B34" s="56" t="s">
        <v>74</v>
      </c>
      <c r="O34" s="57"/>
    </row>
    <row r="35" customFormat="1" ht="27" customHeight="1" spans="2:15">
      <c r="B35" s="56" t="s">
        <v>75</v>
      </c>
      <c r="O35" s="57"/>
    </row>
    <row r="36" customFormat="1" ht="27" customHeight="1" spans="2:2">
      <c r="B36" s="56" t="s">
        <v>76</v>
      </c>
    </row>
  </sheetData>
  <mergeCells count="42">
    <mergeCell ref="A1:AC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D9:AD25"/>
  </mergeCells>
  <pageMargins left="0.0784722222222222" right="0.196527777777778" top="1.05069444444444" bottom="1.05069444444444" header="0.708333333333333" footer="0.786805555555556"/>
  <pageSetup paperSize="9" scale="67" orientation="landscape" useFirstPageNumber="1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6"/>
    <pageSetUpPr fitToPage="1"/>
  </sheetPr>
  <dimension ref="A1:AC35"/>
  <sheetViews>
    <sheetView topLeftCell="B1" workbookViewId="0">
      <pane ySplit="7" topLeftCell="A14" activePane="bottomLeft" state="frozen"/>
      <selection/>
      <selection pane="bottomLeft" activeCell="K13" sqref="K13:K14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3" width="7.55555555555556" customWidth="1"/>
    <col min="4" max="4" width="7.33333333333333" customWidth="1"/>
    <col min="5" max="5" width="6.66666666666667" customWidth="1"/>
    <col min="6" max="6" width="6.33333333333333" customWidth="1"/>
    <col min="7" max="8" width="7.22222222222222" customWidth="1"/>
    <col min="9" max="9" width="6.44444444444444" customWidth="1"/>
    <col min="10" max="10" width="6.22222222222222" customWidth="1"/>
    <col min="11" max="11" width="6.11111111111111" customWidth="1"/>
    <col min="12" max="13" width="6.33333333333333" customWidth="1"/>
    <col min="14" max="14" width="6.77777777777778" customWidth="1"/>
    <col min="15" max="15" width="6.33333333333333" customWidth="1"/>
    <col min="16" max="16" width="6.44444444444444" customWidth="1"/>
    <col min="17" max="17" width="6.11111111111111" customWidth="1"/>
    <col min="18" max="18" width="6.22222222222222" customWidth="1"/>
    <col min="19" max="19" width="7.44444444444444" customWidth="1"/>
    <col min="20" max="20" width="6.44444444444444" customWidth="1"/>
    <col min="21" max="22" width="7.11111111111111" customWidth="1"/>
    <col min="23" max="23" width="7.77777777777778" customWidth="1"/>
    <col min="24" max="24" width="6.11111111111111" customWidth="1"/>
    <col min="25" max="26" width="5.55555555555556" customWidth="1"/>
    <col min="27" max="27" width="6.66666666666667" customWidth="1"/>
    <col min="28" max="28" width="7.22222222222222" customWidth="1"/>
    <col min="29" max="29" width="8.44444444444444" customWidth="1"/>
  </cols>
  <sheetData>
    <row r="1" s="1" customFormat="1" ht="43" customHeight="1" spans="1:1">
      <c r="A1" s="1" t="s">
        <v>0</v>
      </c>
    </row>
    <row r="2" customHeight="1" spans="1:29">
      <c r="A2" s="3"/>
      <c r="B2" s="81" t="s">
        <v>182</v>
      </c>
      <c r="C2" s="82" t="s">
        <v>2</v>
      </c>
      <c r="D2" s="5" t="s">
        <v>3</v>
      </c>
      <c r="E2" s="5" t="s">
        <v>4</v>
      </c>
      <c r="F2" s="83" t="s">
        <v>183</v>
      </c>
      <c r="G2" s="5" t="s">
        <v>6</v>
      </c>
      <c r="H2" s="5" t="s">
        <v>8</v>
      </c>
      <c r="I2" s="5" t="s">
        <v>9</v>
      </c>
      <c r="J2" s="5" t="s">
        <v>10</v>
      </c>
      <c r="K2" s="5" t="s">
        <v>22</v>
      </c>
      <c r="L2" s="5" t="s">
        <v>95</v>
      </c>
      <c r="M2" s="5" t="s">
        <v>11</v>
      </c>
      <c r="N2" s="5" t="s">
        <v>18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98</v>
      </c>
      <c r="T2" s="5" t="s">
        <v>53</v>
      </c>
      <c r="U2" s="5" t="s">
        <v>81</v>
      </c>
      <c r="V2" s="5" t="s">
        <v>184</v>
      </c>
      <c r="W2" s="5" t="s">
        <v>54</v>
      </c>
      <c r="X2" s="5" t="s">
        <v>84</v>
      </c>
      <c r="Y2" s="5" t="s">
        <v>61</v>
      </c>
      <c r="Z2" s="5" t="s">
        <v>23</v>
      </c>
      <c r="AA2" s="5" t="s">
        <v>185</v>
      </c>
      <c r="AB2" s="5" t="s">
        <v>186</v>
      </c>
      <c r="AC2" s="105">
        <v>120</v>
      </c>
    </row>
    <row r="3" spans="1:29">
      <c r="A3" s="7"/>
      <c r="B3" s="84"/>
      <c r="C3" s="85"/>
      <c r="D3" s="9"/>
      <c r="E3" s="9"/>
      <c r="F3" s="8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6"/>
    </row>
    <row r="4" spans="1:29">
      <c r="A4" s="7"/>
      <c r="B4" s="84"/>
      <c r="C4" s="85"/>
      <c r="D4" s="9"/>
      <c r="E4" s="9"/>
      <c r="F4" s="8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06"/>
    </row>
    <row r="5" ht="12" customHeight="1" spans="1:29">
      <c r="A5" s="7"/>
      <c r="B5" s="84"/>
      <c r="C5" s="85"/>
      <c r="D5" s="9"/>
      <c r="E5" s="9"/>
      <c r="F5" s="86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6"/>
    </row>
    <row r="6" spans="1:29">
      <c r="A6" s="7"/>
      <c r="B6" s="84"/>
      <c r="C6" s="85"/>
      <c r="D6" s="9"/>
      <c r="E6" s="9"/>
      <c r="F6" s="86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6"/>
    </row>
    <row r="7" ht="28" customHeight="1" spans="1:29">
      <c r="A7" s="11"/>
      <c r="B7" s="87"/>
      <c r="C7" s="88"/>
      <c r="D7" s="13"/>
      <c r="E7" s="13"/>
      <c r="F7" s="8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07"/>
    </row>
    <row r="8" ht="15" customHeight="1" spans="1:29">
      <c r="A8" s="90"/>
      <c r="B8" s="91"/>
      <c r="C8" s="92">
        <v>1</v>
      </c>
      <c r="D8" s="93">
        <v>2</v>
      </c>
      <c r="E8" s="93">
        <v>3</v>
      </c>
      <c r="F8" s="93">
        <v>4</v>
      </c>
      <c r="G8" s="93">
        <v>5</v>
      </c>
      <c r="H8" s="92">
        <v>6</v>
      </c>
      <c r="I8" s="93">
        <v>7</v>
      </c>
      <c r="J8" s="93">
        <v>8</v>
      </c>
      <c r="K8" s="93">
        <v>9</v>
      </c>
      <c r="L8" s="93">
        <v>10</v>
      </c>
      <c r="M8" s="92">
        <v>11</v>
      </c>
      <c r="N8" s="93">
        <v>12</v>
      </c>
      <c r="O8" s="93">
        <v>13</v>
      </c>
      <c r="P8" s="93">
        <v>14</v>
      </c>
      <c r="Q8" s="93">
        <v>15</v>
      </c>
      <c r="R8" s="92">
        <v>16</v>
      </c>
      <c r="S8" s="93">
        <v>17</v>
      </c>
      <c r="T8" s="93">
        <v>18</v>
      </c>
      <c r="U8" s="93">
        <v>19</v>
      </c>
      <c r="V8" s="93">
        <v>20</v>
      </c>
      <c r="W8" s="92">
        <v>21</v>
      </c>
      <c r="X8" s="93">
        <v>22</v>
      </c>
      <c r="Y8" s="93">
        <v>23</v>
      </c>
      <c r="Z8" s="93">
        <v>24</v>
      </c>
      <c r="AA8" s="93">
        <v>25</v>
      </c>
      <c r="AB8" s="92">
        <v>26</v>
      </c>
      <c r="AC8" s="108" t="s">
        <v>28</v>
      </c>
    </row>
    <row r="9" spans="1:29">
      <c r="A9" s="94" t="s">
        <v>29</v>
      </c>
      <c r="B9" s="19" t="s">
        <v>140</v>
      </c>
      <c r="C9" s="20">
        <v>0.155</v>
      </c>
      <c r="D9" s="21"/>
      <c r="E9" s="21">
        <v>0.0064</v>
      </c>
      <c r="F9" s="21">
        <v>0.0254</v>
      </c>
      <c r="G9" s="77"/>
      <c r="H9" s="77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77"/>
      <c r="Y9" s="78"/>
      <c r="Z9" s="78"/>
      <c r="AA9" s="78"/>
      <c r="AB9" s="78"/>
      <c r="AC9" s="67" t="s">
        <v>31</v>
      </c>
    </row>
    <row r="10" spans="1:29">
      <c r="A10" s="95"/>
      <c r="B10" s="24" t="s">
        <v>64</v>
      </c>
      <c r="C10" s="25"/>
      <c r="D10" s="26"/>
      <c r="E10" s="26">
        <v>0.007</v>
      </c>
      <c r="F10" s="26"/>
      <c r="G10" s="96">
        <v>0.0006</v>
      </c>
      <c r="H10" s="96">
        <v>0.0026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96"/>
      <c r="Y10" s="109"/>
      <c r="Z10" s="109"/>
      <c r="AA10" s="109"/>
      <c r="AB10" s="109"/>
      <c r="AC10" s="70"/>
    </row>
    <row r="11" spans="1:29">
      <c r="A11" s="95"/>
      <c r="B11" s="28" t="s">
        <v>65</v>
      </c>
      <c r="C11" s="25"/>
      <c r="D11" s="26">
        <v>0.0112</v>
      </c>
      <c r="E11" s="26"/>
      <c r="F11" s="26"/>
      <c r="G11" s="96"/>
      <c r="H11" s="96"/>
      <c r="I11" s="26">
        <v>0.0304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96"/>
      <c r="Y11" s="109"/>
      <c r="Z11" s="109"/>
      <c r="AA11" s="109"/>
      <c r="AB11" s="109"/>
      <c r="AC11" s="70"/>
    </row>
    <row r="12" spans="1:29">
      <c r="A12" s="95"/>
      <c r="B12" s="24"/>
      <c r="C12" s="25"/>
      <c r="D12" s="26"/>
      <c r="E12" s="26"/>
      <c r="F12" s="26"/>
      <c r="G12" s="96"/>
      <c r="H12" s="9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96"/>
      <c r="Y12" s="109"/>
      <c r="Z12" s="109"/>
      <c r="AA12" s="109"/>
      <c r="AB12" s="109"/>
      <c r="AC12" s="70"/>
    </row>
    <row r="13" ht="13.95" spans="1:29">
      <c r="A13" s="97"/>
      <c r="B13" s="30"/>
      <c r="C13" s="31"/>
      <c r="D13" s="32"/>
      <c r="E13" s="32"/>
      <c r="F13" s="32"/>
      <c r="G13" s="98"/>
      <c r="H13" s="9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98"/>
      <c r="Y13" s="110"/>
      <c r="Z13" s="110"/>
      <c r="AA13" s="110"/>
      <c r="AB13" s="110"/>
      <c r="AC13" s="70"/>
    </row>
    <row r="14" spans="1:29">
      <c r="A14" s="94" t="s">
        <v>34</v>
      </c>
      <c r="B14" s="19" t="s">
        <v>54</v>
      </c>
      <c r="C14" s="20"/>
      <c r="D14" s="21"/>
      <c r="E14" s="21"/>
      <c r="F14" s="21"/>
      <c r="G14" s="77"/>
      <c r="H14" s="77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>
        <v>0.194166</v>
      </c>
      <c r="X14" s="77"/>
      <c r="Y14" s="78"/>
      <c r="Z14" s="78"/>
      <c r="AA14" s="78"/>
      <c r="AB14" s="78"/>
      <c r="AC14" s="70"/>
    </row>
    <row r="15" spans="1:29">
      <c r="A15" s="95"/>
      <c r="B15" s="24"/>
      <c r="C15" s="25"/>
      <c r="D15" s="26"/>
      <c r="E15" s="26"/>
      <c r="F15" s="26"/>
      <c r="G15" s="96"/>
      <c r="H15" s="9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96"/>
      <c r="Y15" s="109"/>
      <c r="Z15" s="109"/>
      <c r="AA15" s="109"/>
      <c r="AB15" s="109"/>
      <c r="AC15" s="70"/>
    </row>
    <row r="16" spans="1:29">
      <c r="A16" s="95"/>
      <c r="B16" s="24"/>
      <c r="C16" s="25"/>
      <c r="D16" s="26"/>
      <c r="E16" s="26"/>
      <c r="F16" s="26"/>
      <c r="G16" s="96"/>
      <c r="H16" s="9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96"/>
      <c r="Y16" s="109"/>
      <c r="Z16" s="109"/>
      <c r="AA16" s="109"/>
      <c r="AB16" s="109"/>
      <c r="AC16" s="70"/>
    </row>
    <row r="17" ht="13.95" spans="1:29">
      <c r="A17" s="97"/>
      <c r="B17" s="30"/>
      <c r="C17" s="35"/>
      <c r="D17" s="36"/>
      <c r="E17" s="36"/>
      <c r="F17" s="36"/>
      <c r="G17" s="99"/>
      <c r="H17" s="9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99"/>
      <c r="Y17" s="111"/>
      <c r="Z17" s="111"/>
      <c r="AA17" s="111"/>
      <c r="AB17" s="111"/>
      <c r="AC17" s="70"/>
    </row>
    <row r="18" spans="1:29">
      <c r="A18" s="100" t="s">
        <v>35</v>
      </c>
      <c r="B18" s="39" t="s">
        <v>187</v>
      </c>
      <c r="C18" s="20"/>
      <c r="D18" s="21"/>
      <c r="E18" s="21"/>
      <c r="F18" s="21"/>
      <c r="G18" s="77"/>
      <c r="H18" s="77"/>
      <c r="I18" s="21"/>
      <c r="J18" s="21"/>
      <c r="K18" s="21"/>
      <c r="L18" s="21">
        <v>0.005</v>
      </c>
      <c r="M18" s="21"/>
      <c r="N18" s="21"/>
      <c r="O18" s="21">
        <v>0.07</v>
      </c>
      <c r="P18" s="21">
        <v>0.01016</v>
      </c>
      <c r="Q18" s="21">
        <v>0.01</v>
      </c>
      <c r="R18" s="21">
        <v>0.0023</v>
      </c>
      <c r="S18" s="21">
        <v>0.0794</v>
      </c>
      <c r="T18" s="21">
        <v>0.005</v>
      </c>
      <c r="U18" s="21"/>
      <c r="V18" s="21"/>
      <c r="W18" s="21"/>
      <c r="X18" s="77"/>
      <c r="Y18" s="78"/>
      <c r="Z18" s="78"/>
      <c r="AA18" s="78"/>
      <c r="AB18" s="78"/>
      <c r="AC18" s="70"/>
    </row>
    <row r="19" spans="1:29">
      <c r="A19" s="101"/>
      <c r="B19" s="102" t="s">
        <v>90</v>
      </c>
      <c r="C19" s="25"/>
      <c r="D19" s="26"/>
      <c r="E19" s="26"/>
      <c r="F19" s="26"/>
      <c r="G19" s="96"/>
      <c r="H19" s="96"/>
      <c r="I19" s="26"/>
      <c r="J19" s="26"/>
      <c r="K19" s="26"/>
      <c r="L19" s="26"/>
      <c r="M19" s="26"/>
      <c r="N19" s="26"/>
      <c r="O19" s="26"/>
      <c r="P19" s="26"/>
      <c r="Q19" s="26">
        <v>0.02</v>
      </c>
      <c r="R19" s="26">
        <v>0.0061</v>
      </c>
      <c r="S19" s="26">
        <v>0.082</v>
      </c>
      <c r="T19" s="26"/>
      <c r="U19" s="26">
        <v>0.24958</v>
      </c>
      <c r="V19" s="26"/>
      <c r="W19" s="26"/>
      <c r="X19" s="96"/>
      <c r="Y19" s="109"/>
      <c r="Z19" s="109"/>
      <c r="AA19" s="109"/>
      <c r="AB19" s="109"/>
      <c r="AC19" s="70"/>
    </row>
    <row r="20" spans="1:29">
      <c r="A20" s="101"/>
      <c r="B20" s="102" t="s">
        <v>40</v>
      </c>
      <c r="C20" s="25"/>
      <c r="D20" s="26"/>
      <c r="E20" s="26">
        <v>0.0084</v>
      </c>
      <c r="F20" s="26"/>
      <c r="G20" s="96"/>
      <c r="H20" s="96"/>
      <c r="I20" s="26"/>
      <c r="J20" s="26"/>
      <c r="K20" s="26"/>
      <c r="L20" s="26"/>
      <c r="M20" s="26">
        <v>0.02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96"/>
      <c r="Y20" s="109"/>
      <c r="Z20" s="109"/>
      <c r="AA20" s="109"/>
      <c r="AB20" s="109"/>
      <c r="AC20" s="70"/>
    </row>
    <row r="21" spans="1:29">
      <c r="A21" s="101"/>
      <c r="B21" s="28" t="s">
        <v>41</v>
      </c>
      <c r="C21" s="25"/>
      <c r="D21" s="26"/>
      <c r="E21" s="26"/>
      <c r="F21" s="26"/>
      <c r="G21" s="96"/>
      <c r="H21" s="96"/>
      <c r="I21" s="26"/>
      <c r="J21" s="26">
        <v>0.0483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96"/>
      <c r="Y21" s="109"/>
      <c r="Z21" s="109"/>
      <c r="AA21" s="109"/>
      <c r="AB21" s="109"/>
      <c r="AC21" s="70"/>
    </row>
    <row r="22" ht="13.95" spans="1:29">
      <c r="A22" s="103"/>
      <c r="B22" s="43"/>
      <c r="C22" s="31"/>
      <c r="D22" s="32"/>
      <c r="E22" s="32"/>
      <c r="F22" s="32"/>
      <c r="G22" s="98"/>
      <c r="H22" s="98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98"/>
      <c r="Y22" s="110"/>
      <c r="Z22" s="110"/>
      <c r="AA22" s="110"/>
      <c r="AB22" s="110"/>
      <c r="AC22" s="70"/>
    </row>
    <row r="23" spans="1:29">
      <c r="A23" s="100" t="s">
        <v>42</v>
      </c>
      <c r="B23" s="19" t="s">
        <v>142</v>
      </c>
      <c r="C23" s="20">
        <v>0.01</v>
      </c>
      <c r="D23" s="21"/>
      <c r="E23" s="21">
        <v>0.0103</v>
      </c>
      <c r="F23" s="21"/>
      <c r="G23" s="77"/>
      <c r="H23" s="77"/>
      <c r="I23" s="21"/>
      <c r="J23" s="21"/>
      <c r="K23" s="21"/>
      <c r="L23" s="21"/>
      <c r="M23" s="21"/>
      <c r="N23" s="21">
        <v>0.04</v>
      </c>
      <c r="O23" s="21"/>
      <c r="P23" s="21"/>
      <c r="Q23" s="21"/>
      <c r="R23" s="21">
        <v>0.0024</v>
      </c>
      <c r="S23" s="21"/>
      <c r="T23" s="21"/>
      <c r="U23" s="21"/>
      <c r="V23" s="21"/>
      <c r="W23" s="21"/>
      <c r="X23" s="77">
        <v>13</v>
      </c>
      <c r="Y23" s="78">
        <v>5</v>
      </c>
      <c r="Z23" s="78"/>
      <c r="AA23" s="78"/>
      <c r="AB23" s="78"/>
      <c r="AC23" s="70"/>
    </row>
    <row r="24" spans="1:29">
      <c r="A24" s="101"/>
      <c r="B24" s="24" t="s">
        <v>44</v>
      </c>
      <c r="C24" s="25">
        <v>0.16</v>
      </c>
      <c r="D24" s="26"/>
      <c r="E24" s="26">
        <v>0.008</v>
      </c>
      <c r="F24" s="26"/>
      <c r="G24" s="96"/>
      <c r="H24" s="96"/>
      <c r="I24" s="26"/>
      <c r="J24" s="26"/>
      <c r="K24" s="26">
        <v>0.0031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96"/>
      <c r="Y24" s="109"/>
      <c r="Z24" s="109"/>
      <c r="AA24" s="109"/>
      <c r="AB24" s="109"/>
      <c r="AC24" s="70"/>
    </row>
    <row r="25" spans="1:29">
      <c r="A25" s="101"/>
      <c r="B25" s="24"/>
      <c r="C25" s="25"/>
      <c r="D25" s="26"/>
      <c r="E25" s="26"/>
      <c r="F25" s="26"/>
      <c r="G25" s="96"/>
      <c r="H25" s="9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96"/>
      <c r="Y25" s="109"/>
      <c r="Z25" s="109"/>
      <c r="AA25" s="109"/>
      <c r="AB25" s="109"/>
      <c r="AC25" s="70"/>
    </row>
    <row r="26" ht="13.95" spans="1:29">
      <c r="A26" s="103"/>
      <c r="B26" s="30"/>
      <c r="C26" s="31"/>
      <c r="D26" s="32"/>
      <c r="E26" s="32"/>
      <c r="F26" s="32"/>
      <c r="G26" s="98"/>
      <c r="H26" s="9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>
        <v>0.7</v>
      </c>
      <c r="W26" s="32"/>
      <c r="X26" s="98"/>
      <c r="Y26" s="110"/>
      <c r="Z26" s="110">
        <v>1.25</v>
      </c>
      <c r="AA26" s="110">
        <v>0.8</v>
      </c>
      <c r="AB26" s="110">
        <v>0.38</v>
      </c>
      <c r="AC26" s="70"/>
    </row>
    <row r="27" ht="16.35" spans="1:29">
      <c r="A27" s="44" t="s">
        <v>45</v>
      </c>
      <c r="B27" s="45"/>
      <c r="C27" s="20">
        <f t="shared" ref="C27:H27" si="0">SUM(C9:C26)</f>
        <v>0.325</v>
      </c>
      <c r="D27" s="21">
        <f t="shared" si="0"/>
        <v>0.0112</v>
      </c>
      <c r="E27" s="21">
        <f t="shared" si="0"/>
        <v>0.0401</v>
      </c>
      <c r="F27" s="21">
        <f t="shared" si="0"/>
        <v>0.0254</v>
      </c>
      <c r="G27" s="77">
        <f t="shared" si="0"/>
        <v>0.0006</v>
      </c>
      <c r="H27" s="77">
        <f t="shared" si="0"/>
        <v>0.0026</v>
      </c>
      <c r="I27" s="21">
        <f t="shared" ref="I27:Z27" si="1">SUM(I9:I26)</f>
        <v>0.0304</v>
      </c>
      <c r="J27" s="21">
        <f t="shared" si="1"/>
        <v>0.0483</v>
      </c>
      <c r="K27" s="21">
        <f t="shared" si="1"/>
        <v>0.0031</v>
      </c>
      <c r="L27" s="21">
        <f t="shared" si="1"/>
        <v>0.005</v>
      </c>
      <c r="M27" s="21">
        <f t="shared" si="1"/>
        <v>0.02</v>
      </c>
      <c r="N27" s="21">
        <f t="shared" si="1"/>
        <v>0.04</v>
      </c>
      <c r="O27" s="21">
        <f t="shared" si="1"/>
        <v>0.07</v>
      </c>
      <c r="P27" s="21">
        <f t="shared" si="1"/>
        <v>0.01016</v>
      </c>
      <c r="Q27" s="21">
        <f t="shared" si="1"/>
        <v>0.03</v>
      </c>
      <c r="R27" s="21">
        <f t="shared" si="1"/>
        <v>0.0108</v>
      </c>
      <c r="S27" s="21">
        <f t="shared" si="1"/>
        <v>0.1614</v>
      </c>
      <c r="T27" s="21">
        <f t="shared" si="1"/>
        <v>0.005</v>
      </c>
      <c r="U27" s="21">
        <f t="shared" si="1"/>
        <v>0.24958</v>
      </c>
      <c r="V27" s="21">
        <f t="shared" si="1"/>
        <v>0.7</v>
      </c>
      <c r="W27" s="21">
        <f t="shared" si="1"/>
        <v>0.194166</v>
      </c>
      <c r="X27" s="21">
        <f t="shared" si="1"/>
        <v>13</v>
      </c>
      <c r="Y27" s="21">
        <f t="shared" si="1"/>
        <v>5</v>
      </c>
      <c r="Z27" s="21">
        <v>1.2</v>
      </c>
      <c r="AA27" s="21">
        <v>0.8</v>
      </c>
      <c r="AB27" s="21">
        <f>SUM(AB9:AB26)</f>
        <v>0.38</v>
      </c>
      <c r="AC27" s="75"/>
    </row>
    <row r="28" ht="15.6" hidden="1" spans="1:29">
      <c r="A28" s="46" t="s">
        <v>46</v>
      </c>
      <c r="B28" s="47"/>
      <c r="C28" s="48">
        <f t="shared" ref="C28:H28" si="2">120*C27</f>
        <v>39</v>
      </c>
      <c r="D28" s="48">
        <f t="shared" si="2"/>
        <v>1.344</v>
      </c>
      <c r="E28" s="48">
        <f t="shared" si="2"/>
        <v>4.812</v>
      </c>
      <c r="F28" s="48">
        <f t="shared" si="2"/>
        <v>3.048</v>
      </c>
      <c r="G28" s="48">
        <f t="shared" si="2"/>
        <v>0.072</v>
      </c>
      <c r="H28" s="48">
        <f t="shared" si="2"/>
        <v>0.312</v>
      </c>
      <c r="I28" s="48">
        <f t="shared" ref="I28:AC28" si="3">120*I27</f>
        <v>3.648</v>
      </c>
      <c r="J28" s="48">
        <f t="shared" si="3"/>
        <v>5.796</v>
      </c>
      <c r="K28" s="48">
        <f t="shared" si="3"/>
        <v>0.372</v>
      </c>
      <c r="L28" s="48">
        <f t="shared" si="3"/>
        <v>0.6</v>
      </c>
      <c r="M28" s="48">
        <f t="shared" si="3"/>
        <v>2.4</v>
      </c>
      <c r="N28" s="48">
        <f t="shared" si="3"/>
        <v>4.8</v>
      </c>
      <c r="O28" s="48">
        <f t="shared" si="3"/>
        <v>8.4</v>
      </c>
      <c r="P28" s="48">
        <f t="shared" si="3"/>
        <v>1.2192</v>
      </c>
      <c r="Q28" s="48">
        <f t="shared" si="3"/>
        <v>3.6</v>
      </c>
      <c r="R28" s="48">
        <f t="shared" si="3"/>
        <v>1.296</v>
      </c>
      <c r="S28" s="48">
        <f t="shared" si="3"/>
        <v>19.368</v>
      </c>
      <c r="T28" s="48">
        <f t="shared" si="3"/>
        <v>0.6</v>
      </c>
      <c r="U28" s="48">
        <f t="shared" si="3"/>
        <v>29.9496</v>
      </c>
      <c r="V28" s="48">
        <v>0.7</v>
      </c>
      <c r="W28" s="48">
        <f t="shared" si="3"/>
        <v>23.29992</v>
      </c>
      <c r="X28" s="48">
        <v>13</v>
      </c>
      <c r="Y28" s="48">
        <v>5</v>
      </c>
      <c r="Z28" s="48">
        <v>1.25</v>
      </c>
      <c r="AA28" s="48">
        <v>0.8</v>
      </c>
      <c r="AB28" s="48">
        <f t="shared" si="3"/>
        <v>45.6</v>
      </c>
      <c r="AC28" s="112"/>
    </row>
    <row r="29" ht="15.6" spans="1:29">
      <c r="A29" s="46" t="s">
        <v>46</v>
      </c>
      <c r="B29" s="47"/>
      <c r="C29" s="48">
        <f t="shared" ref="C29:H29" si="4">ROUND(C28,2)</f>
        <v>39</v>
      </c>
      <c r="D29" s="49">
        <f t="shared" si="4"/>
        <v>1.34</v>
      </c>
      <c r="E29" s="49">
        <f t="shared" si="4"/>
        <v>4.81</v>
      </c>
      <c r="F29" s="49">
        <f t="shared" si="4"/>
        <v>3.05</v>
      </c>
      <c r="G29" s="49">
        <f t="shared" si="4"/>
        <v>0.07</v>
      </c>
      <c r="H29" s="49">
        <f t="shared" si="4"/>
        <v>0.31</v>
      </c>
      <c r="I29" s="49">
        <f t="shared" ref="I29:W29" si="5">ROUND(I28,2)</f>
        <v>3.65</v>
      </c>
      <c r="J29" s="49">
        <f t="shared" si="5"/>
        <v>5.8</v>
      </c>
      <c r="K29" s="49">
        <f t="shared" si="5"/>
        <v>0.37</v>
      </c>
      <c r="L29" s="49">
        <f t="shared" si="5"/>
        <v>0.6</v>
      </c>
      <c r="M29" s="49">
        <f t="shared" si="5"/>
        <v>2.4</v>
      </c>
      <c r="N29" s="49">
        <f t="shared" si="5"/>
        <v>4.8</v>
      </c>
      <c r="O29" s="49">
        <f t="shared" si="5"/>
        <v>8.4</v>
      </c>
      <c r="P29" s="49">
        <f t="shared" si="5"/>
        <v>1.22</v>
      </c>
      <c r="Q29" s="49">
        <f t="shared" si="5"/>
        <v>3.6</v>
      </c>
      <c r="R29" s="49">
        <f t="shared" si="5"/>
        <v>1.3</v>
      </c>
      <c r="S29" s="49">
        <f t="shared" si="5"/>
        <v>19.37</v>
      </c>
      <c r="T29" s="49">
        <f t="shared" si="5"/>
        <v>0.6</v>
      </c>
      <c r="U29" s="49">
        <f t="shared" si="5"/>
        <v>29.95</v>
      </c>
      <c r="V29" s="49">
        <f t="shared" si="5"/>
        <v>0.7</v>
      </c>
      <c r="W29" s="49">
        <f t="shared" si="5"/>
        <v>23.3</v>
      </c>
      <c r="X29" s="49">
        <v>13</v>
      </c>
      <c r="Y29" s="49">
        <v>5</v>
      </c>
      <c r="Z29" s="49">
        <v>1.25</v>
      </c>
      <c r="AA29" s="49">
        <v>0.8</v>
      </c>
      <c r="AB29" s="49">
        <v>0.38</v>
      </c>
      <c r="AC29" s="79"/>
    </row>
    <row r="30" ht="15.6" spans="1:29">
      <c r="A30" s="46" t="s">
        <v>47</v>
      </c>
      <c r="B30" s="47"/>
      <c r="C30" s="49">
        <v>65</v>
      </c>
      <c r="D30" s="49">
        <v>730</v>
      </c>
      <c r="E30" s="49">
        <v>68</v>
      </c>
      <c r="F30" s="49">
        <v>220</v>
      </c>
      <c r="G30" s="49">
        <v>1400</v>
      </c>
      <c r="H30" s="49">
        <v>180</v>
      </c>
      <c r="I30" s="49">
        <v>63.16</v>
      </c>
      <c r="J30" s="49">
        <v>40</v>
      </c>
      <c r="K30" s="49">
        <v>750</v>
      </c>
      <c r="L30" s="49">
        <v>35</v>
      </c>
      <c r="M30" s="49">
        <v>200</v>
      </c>
      <c r="N30" s="49">
        <v>96</v>
      </c>
      <c r="O30" s="49">
        <v>45</v>
      </c>
      <c r="P30" s="49">
        <v>39</v>
      </c>
      <c r="Q30" s="49">
        <v>60</v>
      </c>
      <c r="R30" s="49">
        <v>218.48</v>
      </c>
      <c r="S30" s="49">
        <v>220</v>
      </c>
      <c r="T30" s="49">
        <v>97</v>
      </c>
      <c r="U30" s="49">
        <v>59</v>
      </c>
      <c r="V30" s="49">
        <v>380</v>
      </c>
      <c r="W30" s="49">
        <v>95</v>
      </c>
      <c r="X30" s="49">
        <v>10</v>
      </c>
      <c r="Y30" s="69">
        <v>1.9</v>
      </c>
      <c r="Z30" s="69">
        <v>16</v>
      </c>
      <c r="AA30" s="69">
        <v>380</v>
      </c>
      <c r="AB30" s="69">
        <v>272.5</v>
      </c>
      <c r="AC30" s="24"/>
    </row>
    <row r="31" ht="16.35" spans="1:29">
      <c r="A31" s="50" t="s">
        <v>48</v>
      </c>
      <c r="B31" s="51"/>
      <c r="C31" s="52">
        <f>C29*C30</f>
        <v>2535</v>
      </c>
      <c r="D31" s="52">
        <f t="shared" ref="D31:AB31" si="6">D29*D30</f>
        <v>978.2</v>
      </c>
      <c r="E31" s="52">
        <f t="shared" si="6"/>
        <v>327.08</v>
      </c>
      <c r="F31" s="52">
        <f t="shared" si="6"/>
        <v>671</v>
      </c>
      <c r="G31" s="52">
        <f t="shared" si="6"/>
        <v>98</v>
      </c>
      <c r="H31" s="52">
        <f t="shared" si="6"/>
        <v>55.8</v>
      </c>
      <c r="I31" s="52">
        <f t="shared" si="6"/>
        <v>230.534</v>
      </c>
      <c r="J31" s="52">
        <f t="shared" si="6"/>
        <v>232</v>
      </c>
      <c r="K31" s="52">
        <f t="shared" si="6"/>
        <v>277.5</v>
      </c>
      <c r="L31" s="52">
        <f t="shared" si="6"/>
        <v>21</v>
      </c>
      <c r="M31" s="52">
        <f t="shared" si="6"/>
        <v>480</v>
      </c>
      <c r="N31" s="52">
        <f t="shared" si="6"/>
        <v>460.8</v>
      </c>
      <c r="O31" s="52">
        <f t="shared" si="6"/>
        <v>378</v>
      </c>
      <c r="P31" s="52">
        <f t="shared" si="6"/>
        <v>47.58</v>
      </c>
      <c r="Q31" s="52">
        <f t="shared" si="6"/>
        <v>216</v>
      </c>
      <c r="R31" s="52">
        <f t="shared" si="6"/>
        <v>284.024</v>
      </c>
      <c r="S31" s="52">
        <f t="shared" si="6"/>
        <v>4261.4</v>
      </c>
      <c r="T31" s="52">
        <f t="shared" si="6"/>
        <v>58.2</v>
      </c>
      <c r="U31" s="52">
        <f t="shared" si="6"/>
        <v>1767.05</v>
      </c>
      <c r="V31" s="52">
        <f t="shared" si="6"/>
        <v>266</v>
      </c>
      <c r="W31" s="52">
        <f t="shared" si="6"/>
        <v>2213.5</v>
      </c>
      <c r="X31" s="52">
        <f t="shared" si="6"/>
        <v>130</v>
      </c>
      <c r="Y31" s="52">
        <f t="shared" si="6"/>
        <v>9.5</v>
      </c>
      <c r="Z31" s="52">
        <f t="shared" si="6"/>
        <v>20</v>
      </c>
      <c r="AA31" s="52">
        <f t="shared" si="6"/>
        <v>304</v>
      </c>
      <c r="AB31" s="52">
        <f t="shared" si="6"/>
        <v>103.55</v>
      </c>
      <c r="AC31" s="80">
        <f>SUM(C31:AB31)</f>
        <v>16425.718</v>
      </c>
    </row>
    <row r="32" ht="15.6" spans="1:29">
      <c r="A32" s="53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7">
        <f>AC31/AC2</f>
        <v>136.880983333333</v>
      </c>
    </row>
    <row r="33" customFormat="1" ht="27" customHeight="1" spans="2:15">
      <c r="B33" s="56" t="s">
        <v>74</v>
      </c>
      <c r="N33" s="57"/>
      <c r="O33" s="104"/>
    </row>
    <row r="34" customFormat="1" ht="27" customHeight="1" spans="2:15">
      <c r="B34" s="56" t="s">
        <v>75</v>
      </c>
      <c r="N34" s="57"/>
      <c r="O34" s="104"/>
    </row>
    <row r="35" customFormat="1" ht="27" customHeight="1" spans="2:2">
      <c r="B35" s="56" t="s">
        <v>76</v>
      </c>
    </row>
  </sheetData>
  <mergeCells count="41">
    <mergeCell ref="A1:AC1"/>
    <mergeCell ref="A27:B27"/>
    <mergeCell ref="A28:B28"/>
    <mergeCell ref="A29:B29"/>
    <mergeCell ref="A30:B30"/>
    <mergeCell ref="A31:B31"/>
    <mergeCell ref="A32:B32"/>
    <mergeCell ref="A2:A7"/>
    <mergeCell ref="A9:A13"/>
    <mergeCell ref="A14:A17"/>
    <mergeCell ref="A18:A22"/>
    <mergeCell ref="A23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7"/>
  </mergeCells>
  <pageMargins left="0.0784722222222222" right="0.196527777777778" top="1.05069444444444" bottom="1.05069444444444" header="0.708333333333333" footer="0.786805555555556"/>
  <pageSetup paperSize="9" scale="69" orientation="landscape" useFirstPageNumber="1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X37"/>
  <sheetViews>
    <sheetView tabSelected="1" workbookViewId="0">
      <pane ySplit="7" topLeftCell="A17" activePane="bottomLeft" state="frozen"/>
      <selection/>
      <selection pane="bottomLeft" activeCell="G12" sqref="G12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3" width="7" customWidth="1"/>
    <col min="4" max="4" width="7.11111111111111" customWidth="1"/>
    <col min="5" max="5" width="6.22222222222222" customWidth="1"/>
    <col min="6" max="6" width="7.11111111111111" customWidth="1"/>
    <col min="7" max="7" width="7.33333333333333" style="2" customWidth="1"/>
    <col min="8" max="8" width="6.77777777777778" style="2" customWidth="1"/>
    <col min="9" max="10" width="6.33333333333333" customWidth="1"/>
    <col min="11" max="11" width="7" customWidth="1"/>
    <col min="12" max="12" width="6.33333333333333" customWidth="1"/>
    <col min="13" max="14" width="6.44444444444444" customWidth="1"/>
    <col min="15" max="15" width="6.11111111111111" customWidth="1"/>
    <col min="16" max="16" width="7.44444444444444" customWidth="1"/>
    <col min="17" max="18" width="6" customWidth="1"/>
    <col min="19" max="19" width="6.22222222222222" customWidth="1"/>
    <col min="20" max="20" width="6.11111111111111" customWidth="1"/>
    <col min="21" max="21" width="6" customWidth="1"/>
    <col min="22" max="22" width="7.33333333333333" customWidth="1"/>
    <col min="23" max="23" width="5.33333333333333" customWidth="1"/>
    <col min="24" max="24" width="8.66666666666667" customWidth="1"/>
  </cols>
  <sheetData>
    <row r="1" s="1" customFormat="1" ht="43" customHeight="1" spans="1:1">
      <c r="A1" s="1" t="s">
        <v>0</v>
      </c>
    </row>
    <row r="2" customHeight="1" spans="1:24">
      <c r="A2" s="3"/>
      <c r="B2" s="4" t="s">
        <v>188</v>
      </c>
      <c r="C2" s="5" t="s">
        <v>2</v>
      </c>
      <c r="D2" s="5" t="s">
        <v>3</v>
      </c>
      <c r="E2" s="5" t="s">
        <v>4</v>
      </c>
      <c r="F2" s="5" t="s">
        <v>184</v>
      </c>
      <c r="G2" s="6" t="s">
        <v>6</v>
      </c>
      <c r="H2" s="6" t="s">
        <v>8</v>
      </c>
      <c r="I2" s="5" t="s">
        <v>9</v>
      </c>
      <c r="J2" s="5" t="s">
        <v>10</v>
      </c>
      <c r="K2" s="5" t="s">
        <v>83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98</v>
      </c>
      <c r="Q2" s="5" t="s">
        <v>53</v>
      </c>
      <c r="R2" s="5" t="s">
        <v>18</v>
      </c>
      <c r="S2" s="5" t="s">
        <v>11</v>
      </c>
      <c r="T2" s="5" t="s">
        <v>95</v>
      </c>
      <c r="U2" s="5" t="s">
        <v>144</v>
      </c>
      <c r="V2" s="5" t="s">
        <v>59</v>
      </c>
      <c r="W2" s="58" t="s">
        <v>27</v>
      </c>
      <c r="X2" s="59">
        <v>138</v>
      </c>
    </row>
    <row r="3" spans="1:24">
      <c r="A3" s="7"/>
      <c r="B3" s="8"/>
      <c r="C3" s="9"/>
      <c r="D3" s="9"/>
      <c r="E3" s="9"/>
      <c r="F3" s="9"/>
      <c r="G3" s="10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0"/>
      <c r="X3" s="61"/>
    </row>
    <row r="4" spans="1:24">
      <c r="A4" s="7"/>
      <c r="B4" s="8"/>
      <c r="C4" s="9"/>
      <c r="D4" s="9"/>
      <c r="E4" s="9"/>
      <c r="F4" s="9"/>
      <c r="G4" s="10"/>
      <c r="H4" s="1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60"/>
      <c r="X4" s="61"/>
    </row>
    <row r="5" ht="12" customHeight="1" spans="1:24">
      <c r="A5" s="7"/>
      <c r="B5" s="8"/>
      <c r="C5" s="9"/>
      <c r="D5" s="9"/>
      <c r="E5" s="9"/>
      <c r="F5" s="9"/>
      <c r="G5" s="10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60"/>
      <c r="X5" s="61"/>
    </row>
    <row r="6" spans="1:24">
      <c r="A6" s="7"/>
      <c r="B6" s="8"/>
      <c r="C6" s="9"/>
      <c r="D6" s="9"/>
      <c r="E6" s="9"/>
      <c r="F6" s="9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60"/>
      <c r="X6" s="61"/>
    </row>
    <row r="7" ht="28" customHeight="1" spans="1:24">
      <c r="A7" s="11"/>
      <c r="B7" s="12"/>
      <c r="C7" s="13"/>
      <c r="D7" s="13"/>
      <c r="E7" s="13"/>
      <c r="F7" s="13"/>
      <c r="G7" s="14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62"/>
      <c r="X7" s="63"/>
    </row>
    <row r="8" ht="15" customHeight="1" spans="1:24">
      <c r="A8" s="15"/>
      <c r="B8" s="16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64" t="s">
        <v>28</v>
      </c>
    </row>
    <row r="9" spans="1:24">
      <c r="A9" s="18" t="s">
        <v>29</v>
      </c>
      <c r="B9" s="19" t="s">
        <v>115</v>
      </c>
      <c r="C9" s="20">
        <v>0.154</v>
      </c>
      <c r="D9" s="21"/>
      <c r="E9" s="21">
        <v>0.0062</v>
      </c>
      <c r="F9" s="21"/>
      <c r="G9" s="22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65"/>
      <c r="T9" s="65">
        <v>0.025</v>
      </c>
      <c r="U9" s="65"/>
      <c r="V9" s="65"/>
      <c r="W9" s="66"/>
      <c r="X9" s="67" t="s">
        <v>189</v>
      </c>
    </row>
    <row r="10" spans="1:24">
      <c r="A10" s="23"/>
      <c r="B10" s="24" t="s">
        <v>64</v>
      </c>
      <c r="C10" s="25"/>
      <c r="D10" s="26"/>
      <c r="E10" s="26">
        <v>0.0084</v>
      </c>
      <c r="F10" s="26"/>
      <c r="G10" s="27">
        <v>0.0006</v>
      </c>
      <c r="H10" s="27">
        <v>0.003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68"/>
      <c r="T10" s="68"/>
      <c r="U10" s="68"/>
      <c r="V10" s="68"/>
      <c r="W10" s="69"/>
      <c r="X10" s="70"/>
    </row>
    <row r="11" spans="1:24">
      <c r="A11" s="23"/>
      <c r="B11" s="28" t="s">
        <v>65</v>
      </c>
      <c r="C11" s="25"/>
      <c r="D11" s="26">
        <v>0.01</v>
      </c>
      <c r="E11" s="26"/>
      <c r="F11" s="26"/>
      <c r="G11" s="27"/>
      <c r="H11" s="27"/>
      <c r="I11" s="26">
        <v>0.03</v>
      </c>
      <c r="J11" s="26"/>
      <c r="K11" s="26"/>
      <c r="L11" s="26"/>
      <c r="M11" s="26"/>
      <c r="N11" s="26"/>
      <c r="O11" s="26"/>
      <c r="P11" s="26"/>
      <c r="Q11" s="26"/>
      <c r="R11" s="26"/>
      <c r="S11" s="68"/>
      <c r="T11" s="68"/>
      <c r="U11" s="68"/>
      <c r="V11" s="68"/>
      <c r="W11" s="69"/>
      <c r="X11" s="70"/>
    </row>
    <row r="12" spans="1:24">
      <c r="A12" s="23"/>
      <c r="B12" s="24"/>
      <c r="C12" s="25"/>
      <c r="D12" s="26"/>
      <c r="E12" s="26"/>
      <c r="F12" s="26"/>
      <c r="G12" s="27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68"/>
      <c r="T12" s="68"/>
      <c r="U12" s="68"/>
      <c r="V12" s="68"/>
      <c r="W12" s="69"/>
      <c r="X12" s="70"/>
    </row>
    <row r="13" ht="13.95" spans="1:24">
      <c r="A13" s="29"/>
      <c r="B13" s="30"/>
      <c r="C13" s="31"/>
      <c r="D13" s="32"/>
      <c r="E13" s="32"/>
      <c r="F13" s="32"/>
      <c r="G13" s="33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71"/>
      <c r="T13" s="71"/>
      <c r="U13" s="71"/>
      <c r="V13" s="71"/>
      <c r="W13" s="72"/>
      <c r="X13" s="70"/>
    </row>
    <row r="14" spans="1:24">
      <c r="A14" s="18" t="s">
        <v>34</v>
      </c>
      <c r="B14" s="19" t="s">
        <v>83</v>
      </c>
      <c r="C14" s="20"/>
      <c r="D14" s="21"/>
      <c r="E14" s="21"/>
      <c r="F14" s="21"/>
      <c r="G14" s="22"/>
      <c r="H14" s="22"/>
      <c r="I14" s="21"/>
      <c r="J14" s="21"/>
      <c r="K14" s="21">
        <v>0.15</v>
      </c>
      <c r="L14" s="21"/>
      <c r="M14" s="21"/>
      <c r="N14" s="21"/>
      <c r="O14" s="21"/>
      <c r="P14" s="21"/>
      <c r="Q14" s="21"/>
      <c r="R14" s="21"/>
      <c r="S14" s="65"/>
      <c r="T14" s="65"/>
      <c r="U14" s="65"/>
      <c r="V14" s="65"/>
      <c r="W14" s="66"/>
      <c r="X14" s="70"/>
    </row>
    <row r="15" spans="1:24">
      <c r="A15" s="23"/>
      <c r="B15" s="24"/>
      <c r="C15" s="25"/>
      <c r="D15" s="26"/>
      <c r="E15" s="26"/>
      <c r="F15" s="26"/>
      <c r="G15" s="27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68"/>
      <c r="T15" s="68"/>
      <c r="U15" s="68"/>
      <c r="V15" s="68"/>
      <c r="W15" s="69"/>
      <c r="X15" s="70"/>
    </row>
    <row r="16" spans="1:24">
      <c r="A16" s="23"/>
      <c r="B16" s="24"/>
      <c r="C16" s="25"/>
      <c r="D16" s="26"/>
      <c r="E16" s="26"/>
      <c r="F16" s="26"/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68"/>
      <c r="T16" s="68"/>
      <c r="U16" s="68"/>
      <c r="V16" s="68"/>
      <c r="W16" s="69"/>
      <c r="X16" s="70"/>
    </row>
    <row r="17" ht="13.95" spans="1:24">
      <c r="A17" s="34"/>
      <c r="B17" s="30"/>
      <c r="C17" s="35"/>
      <c r="D17" s="36"/>
      <c r="E17" s="36"/>
      <c r="F17" s="36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73"/>
      <c r="T17" s="73"/>
      <c r="U17" s="73"/>
      <c r="V17" s="73"/>
      <c r="W17" s="74"/>
      <c r="X17" s="70"/>
    </row>
    <row r="18" ht="26.4" spans="1:24">
      <c r="A18" s="38" t="s">
        <v>35</v>
      </c>
      <c r="B18" s="39" t="s">
        <v>190</v>
      </c>
      <c r="C18" s="20"/>
      <c r="D18" s="21">
        <v>0.0022</v>
      </c>
      <c r="E18" s="21"/>
      <c r="F18" s="21"/>
      <c r="G18" s="22"/>
      <c r="H18" s="22"/>
      <c r="I18" s="21"/>
      <c r="J18" s="21"/>
      <c r="K18" s="21"/>
      <c r="L18" s="21">
        <v>0.0853</v>
      </c>
      <c r="M18" s="21">
        <v>0.0103</v>
      </c>
      <c r="N18" s="21">
        <v>0.01</v>
      </c>
      <c r="O18" s="21">
        <v>0.002322</v>
      </c>
      <c r="P18" s="21">
        <v>0.0802</v>
      </c>
      <c r="Q18" s="21"/>
      <c r="R18" s="21">
        <v>0.0104</v>
      </c>
      <c r="S18" s="65"/>
      <c r="T18" s="65"/>
      <c r="U18" s="65"/>
      <c r="V18" s="65">
        <v>3</v>
      </c>
      <c r="W18" s="66"/>
      <c r="X18" s="70"/>
    </row>
    <row r="19" spans="1:24">
      <c r="A19" s="40"/>
      <c r="B19" s="41" t="s">
        <v>153</v>
      </c>
      <c r="C19" s="25"/>
      <c r="D19" s="26"/>
      <c r="E19" s="26"/>
      <c r="F19" s="26"/>
      <c r="G19" s="27"/>
      <c r="H19" s="27"/>
      <c r="I19" s="26"/>
      <c r="J19" s="26"/>
      <c r="K19" s="26"/>
      <c r="L19" s="26"/>
      <c r="M19" s="26">
        <v>0.01</v>
      </c>
      <c r="N19" s="26">
        <v>0.005</v>
      </c>
      <c r="O19" s="26">
        <v>0.0032</v>
      </c>
      <c r="P19" s="26">
        <v>0.081</v>
      </c>
      <c r="Q19" s="26"/>
      <c r="R19" s="26">
        <v>0.003</v>
      </c>
      <c r="S19" s="68"/>
      <c r="T19" s="68"/>
      <c r="U19" s="68"/>
      <c r="V19" s="68"/>
      <c r="W19" s="69"/>
      <c r="X19" s="70"/>
    </row>
    <row r="20" spans="1:24">
      <c r="A20" s="40"/>
      <c r="B20" s="41" t="s">
        <v>191</v>
      </c>
      <c r="C20" s="25"/>
      <c r="D20" s="26">
        <v>0.0071</v>
      </c>
      <c r="E20" s="26"/>
      <c r="F20" s="26"/>
      <c r="G20" s="27"/>
      <c r="H20" s="27"/>
      <c r="I20" s="26"/>
      <c r="J20" s="26"/>
      <c r="K20" s="26"/>
      <c r="L20" s="26"/>
      <c r="M20" s="26"/>
      <c r="N20" s="26"/>
      <c r="O20" s="26"/>
      <c r="P20" s="26"/>
      <c r="Q20" s="26">
        <v>0.0444</v>
      </c>
      <c r="R20" s="26"/>
      <c r="S20" s="68"/>
      <c r="T20" s="68"/>
      <c r="U20" s="68"/>
      <c r="V20" s="68"/>
      <c r="W20" s="69"/>
      <c r="X20" s="70"/>
    </row>
    <row r="21" spans="1:24">
      <c r="A21" s="40"/>
      <c r="B21" s="41" t="s">
        <v>150</v>
      </c>
      <c r="C21" s="25"/>
      <c r="D21" s="26"/>
      <c r="E21" s="26">
        <v>0.0083</v>
      </c>
      <c r="F21" s="26"/>
      <c r="G21" s="27"/>
      <c r="H21" s="27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68">
        <v>0.02</v>
      </c>
      <c r="T21" s="68"/>
      <c r="U21" s="68"/>
      <c r="V21" s="68"/>
      <c r="W21" s="69"/>
      <c r="X21" s="70"/>
    </row>
    <row r="22" spans="1:24">
      <c r="A22" s="40"/>
      <c r="B22" s="28" t="s">
        <v>41</v>
      </c>
      <c r="C22" s="25"/>
      <c r="D22" s="26"/>
      <c r="E22" s="26"/>
      <c r="F22" s="26"/>
      <c r="G22" s="27"/>
      <c r="H22" s="27"/>
      <c r="I22" s="26"/>
      <c r="J22" s="26">
        <v>0.0484</v>
      </c>
      <c r="K22" s="26"/>
      <c r="L22" s="26"/>
      <c r="M22" s="26"/>
      <c r="N22" s="26"/>
      <c r="O22" s="26"/>
      <c r="P22" s="26"/>
      <c r="Q22" s="26"/>
      <c r="R22" s="26"/>
      <c r="S22" s="68"/>
      <c r="T22" s="68"/>
      <c r="U22" s="68"/>
      <c r="V22" s="68"/>
      <c r="W22" s="69"/>
      <c r="X22" s="70"/>
    </row>
    <row r="23" ht="13.95" spans="1:24">
      <c r="A23" s="42"/>
      <c r="B23" s="43"/>
      <c r="C23" s="31"/>
      <c r="D23" s="32"/>
      <c r="E23" s="32"/>
      <c r="F23" s="32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71"/>
      <c r="T23" s="71"/>
      <c r="U23" s="71"/>
      <c r="V23" s="71"/>
      <c r="W23" s="72"/>
      <c r="X23" s="70"/>
    </row>
    <row r="24" spans="1:24">
      <c r="A24" s="38" t="s">
        <v>42</v>
      </c>
      <c r="B24" s="19" t="s">
        <v>123</v>
      </c>
      <c r="C24" s="20">
        <v>0.0344</v>
      </c>
      <c r="D24" s="21">
        <v>0.002</v>
      </c>
      <c r="E24" s="21"/>
      <c r="F24" s="21"/>
      <c r="G24" s="2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65"/>
      <c r="T24" s="65"/>
      <c r="U24" s="65"/>
      <c r="V24" s="65">
        <v>1.5</v>
      </c>
      <c r="W24" s="66"/>
      <c r="X24" s="70"/>
    </row>
    <row r="25" spans="1:24">
      <c r="A25" s="40"/>
      <c r="B25" s="24" t="s">
        <v>73</v>
      </c>
      <c r="C25" s="25"/>
      <c r="D25" s="26"/>
      <c r="E25" s="26">
        <v>0.0072</v>
      </c>
      <c r="F25" s="26"/>
      <c r="G25" s="27">
        <v>0.0006</v>
      </c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68"/>
      <c r="T25" s="68"/>
      <c r="U25" s="68"/>
      <c r="V25" s="68"/>
      <c r="W25" s="69"/>
      <c r="X25" s="70"/>
    </row>
    <row r="26" spans="1:24">
      <c r="A26" s="40"/>
      <c r="B26" s="24" t="s">
        <v>144</v>
      </c>
      <c r="C26" s="25"/>
      <c r="D26" s="26"/>
      <c r="E26" s="26"/>
      <c r="F26" s="26"/>
      <c r="G26" s="27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68"/>
      <c r="T26" s="68"/>
      <c r="U26" s="68">
        <v>0.0326</v>
      </c>
      <c r="V26" s="68"/>
      <c r="W26" s="69"/>
      <c r="X26" s="70"/>
    </row>
    <row r="27" ht="13.95" spans="1:24">
      <c r="A27" s="40"/>
      <c r="B27" s="24"/>
      <c r="C27" s="25"/>
      <c r="D27" s="26"/>
      <c r="E27" s="26"/>
      <c r="F27" s="26"/>
      <c r="G27" s="27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68"/>
      <c r="T27" s="68"/>
      <c r="U27" s="68"/>
      <c r="V27" s="68"/>
      <c r="W27" s="69"/>
      <c r="X27" s="75"/>
    </row>
    <row r="28" ht="13.95" spans="1:24">
      <c r="A28" s="42"/>
      <c r="B28" s="30"/>
      <c r="C28" s="31"/>
      <c r="D28" s="32"/>
      <c r="E28" s="32"/>
      <c r="F28" s="32">
        <v>0.4</v>
      </c>
      <c r="G28" s="33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71"/>
      <c r="T28" s="71"/>
      <c r="U28" s="71"/>
      <c r="V28" s="71"/>
      <c r="W28" s="72">
        <v>1</v>
      </c>
      <c r="X28" s="76"/>
    </row>
    <row r="29" ht="15.6" spans="1:24">
      <c r="A29" s="44" t="s">
        <v>45</v>
      </c>
      <c r="B29" s="45"/>
      <c r="C29" s="20">
        <f>SUM(C9:C28)</f>
        <v>0.1884</v>
      </c>
      <c r="D29" s="21">
        <f>SUM(D9:D28)</f>
        <v>0.0213</v>
      </c>
      <c r="E29" s="21">
        <f>SUM(E9:E28)</f>
        <v>0.0301</v>
      </c>
      <c r="F29" s="21">
        <f>SUM(F9:F28)</f>
        <v>0.4</v>
      </c>
      <c r="G29" s="21">
        <f t="shared" ref="G29:AA29" si="0">SUM(G9:G28)</f>
        <v>0.0012</v>
      </c>
      <c r="H29" s="21">
        <f t="shared" si="0"/>
        <v>0.003</v>
      </c>
      <c r="I29" s="21">
        <f t="shared" si="0"/>
        <v>0.03</v>
      </c>
      <c r="J29" s="21">
        <f t="shared" si="0"/>
        <v>0.0484</v>
      </c>
      <c r="K29" s="21">
        <f t="shared" si="0"/>
        <v>0.15</v>
      </c>
      <c r="L29" s="21">
        <f t="shared" si="0"/>
        <v>0.0853</v>
      </c>
      <c r="M29" s="21">
        <f t="shared" si="0"/>
        <v>0.0203</v>
      </c>
      <c r="N29" s="21">
        <f t="shared" si="0"/>
        <v>0.015</v>
      </c>
      <c r="O29" s="21">
        <f t="shared" si="0"/>
        <v>0.005522</v>
      </c>
      <c r="P29" s="21">
        <f t="shared" si="0"/>
        <v>0.1612</v>
      </c>
      <c r="Q29" s="21">
        <f t="shared" si="0"/>
        <v>0.0444</v>
      </c>
      <c r="R29" s="21">
        <f t="shared" si="0"/>
        <v>0.0134</v>
      </c>
      <c r="S29" s="21">
        <f t="shared" si="0"/>
        <v>0.02</v>
      </c>
      <c r="T29" s="21">
        <f t="shared" si="0"/>
        <v>0.025</v>
      </c>
      <c r="U29" s="77">
        <f t="shared" si="0"/>
        <v>0.0326</v>
      </c>
      <c r="V29" s="77">
        <f t="shared" si="0"/>
        <v>4.5</v>
      </c>
      <c r="W29" s="78">
        <f t="shared" si="0"/>
        <v>1</v>
      </c>
      <c r="X29" s="19">
        <f t="shared" si="0"/>
        <v>0</v>
      </c>
    </row>
    <row r="30" ht="15.6" hidden="1" spans="1:24">
      <c r="A30" s="46" t="s">
        <v>46</v>
      </c>
      <c r="B30" s="47"/>
      <c r="C30" s="48">
        <f>138*C29</f>
        <v>25.9992</v>
      </c>
      <c r="D30" s="48">
        <f>138*D29</f>
        <v>2.9394</v>
      </c>
      <c r="E30" s="48">
        <f>138*E29</f>
        <v>4.1538</v>
      </c>
      <c r="F30" s="48">
        <v>0.4</v>
      </c>
      <c r="G30" s="48">
        <f t="shared" ref="G30:Z30" si="1">138*G29</f>
        <v>0.1656</v>
      </c>
      <c r="H30" s="48">
        <f t="shared" si="1"/>
        <v>0.414</v>
      </c>
      <c r="I30" s="48">
        <f t="shared" si="1"/>
        <v>4.14</v>
      </c>
      <c r="J30" s="48">
        <f t="shared" si="1"/>
        <v>6.6792</v>
      </c>
      <c r="K30" s="48">
        <f t="shared" si="1"/>
        <v>20.7</v>
      </c>
      <c r="L30" s="48">
        <f t="shared" si="1"/>
        <v>11.7714</v>
      </c>
      <c r="M30" s="48">
        <f t="shared" si="1"/>
        <v>2.8014</v>
      </c>
      <c r="N30" s="48">
        <f t="shared" si="1"/>
        <v>2.07</v>
      </c>
      <c r="O30" s="48">
        <f t="shared" si="1"/>
        <v>0.762036</v>
      </c>
      <c r="P30" s="48">
        <f t="shared" si="1"/>
        <v>22.2456</v>
      </c>
      <c r="Q30" s="48">
        <f t="shared" si="1"/>
        <v>6.1272</v>
      </c>
      <c r="R30" s="48">
        <f t="shared" si="1"/>
        <v>1.8492</v>
      </c>
      <c r="S30" s="48">
        <f t="shared" si="1"/>
        <v>2.76</v>
      </c>
      <c r="T30" s="48">
        <f t="shared" si="1"/>
        <v>3.45</v>
      </c>
      <c r="U30" s="48">
        <f t="shared" si="1"/>
        <v>4.4988</v>
      </c>
      <c r="V30" s="48">
        <v>210</v>
      </c>
      <c r="W30" s="48">
        <v>1</v>
      </c>
      <c r="X30" s="24">
        <f>74*X29</f>
        <v>0</v>
      </c>
    </row>
    <row r="31" ht="15.6" spans="1:24">
      <c r="A31" s="46" t="s">
        <v>46</v>
      </c>
      <c r="B31" s="47"/>
      <c r="C31" s="48">
        <f>ROUND(C30,2)</f>
        <v>26</v>
      </c>
      <c r="D31" s="49">
        <f>ROUND(D30,2)</f>
        <v>2.94</v>
      </c>
      <c r="E31" s="49">
        <f>ROUND(E30,2)</f>
        <v>4.15</v>
      </c>
      <c r="F31" s="49">
        <f>ROUND(F30,2)</f>
        <v>0.4</v>
      </c>
      <c r="G31" s="27">
        <f t="shared" ref="G31:X31" si="2">ROUND(G30,2)</f>
        <v>0.17</v>
      </c>
      <c r="H31" s="27">
        <f t="shared" si="2"/>
        <v>0.41</v>
      </c>
      <c r="I31" s="49">
        <f t="shared" si="2"/>
        <v>4.14</v>
      </c>
      <c r="J31" s="49">
        <f t="shared" si="2"/>
        <v>6.68</v>
      </c>
      <c r="K31" s="49">
        <f t="shared" si="2"/>
        <v>20.7</v>
      </c>
      <c r="L31" s="49">
        <f t="shared" si="2"/>
        <v>11.77</v>
      </c>
      <c r="M31" s="49">
        <f t="shared" si="2"/>
        <v>2.8</v>
      </c>
      <c r="N31" s="49">
        <f t="shared" si="2"/>
        <v>2.07</v>
      </c>
      <c r="O31" s="49">
        <f t="shared" si="2"/>
        <v>0.76</v>
      </c>
      <c r="P31" s="49">
        <f t="shared" si="2"/>
        <v>22.25</v>
      </c>
      <c r="Q31" s="49">
        <f t="shared" si="2"/>
        <v>6.13</v>
      </c>
      <c r="R31" s="49">
        <f t="shared" si="2"/>
        <v>1.85</v>
      </c>
      <c r="S31" s="49">
        <f t="shared" si="2"/>
        <v>2.76</v>
      </c>
      <c r="T31" s="49">
        <f t="shared" si="2"/>
        <v>3.45</v>
      </c>
      <c r="U31" s="49">
        <f t="shared" si="2"/>
        <v>4.5</v>
      </c>
      <c r="V31" s="69">
        <v>210</v>
      </c>
      <c r="W31" s="69">
        <v>1</v>
      </c>
      <c r="X31" s="24"/>
    </row>
    <row r="32" ht="15.6" spans="1:24">
      <c r="A32" s="46" t="s">
        <v>47</v>
      </c>
      <c r="B32" s="47"/>
      <c r="C32" s="49">
        <v>65</v>
      </c>
      <c r="D32" s="49">
        <v>730</v>
      </c>
      <c r="E32" s="49">
        <v>68</v>
      </c>
      <c r="F32" s="49">
        <v>380</v>
      </c>
      <c r="G32" s="49">
        <v>1400</v>
      </c>
      <c r="H32" s="49">
        <v>180</v>
      </c>
      <c r="I32" s="49">
        <v>63.16</v>
      </c>
      <c r="J32" s="49">
        <v>40</v>
      </c>
      <c r="K32" s="49">
        <v>104.4444</v>
      </c>
      <c r="L32" s="49">
        <v>45</v>
      </c>
      <c r="M32" s="49">
        <v>39</v>
      </c>
      <c r="N32" s="49">
        <v>60</v>
      </c>
      <c r="O32" s="49">
        <v>218.48</v>
      </c>
      <c r="P32" s="49">
        <v>220</v>
      </c>
      <c r="Q32" s="49">
        <v>97</v>
      </c>
      <c r="R32" s="49">
        <v>96</v>
      </c>
      <c r="S32" s="49">
        <v>200</v>
      </c>
      <c r="T32" s="49">
        <v>35</v>
      </c>
      <c r="U32" s="49">
        <v>200</v>
      </c>
      <c r="V32" s="69">
        <v>10</v>
      </c>
      <c r="W32" s="69">
        <v>12</v>
      </c>
      <c r="X32" s="79"/>
    </row>
    <row r="33" ht="16.35" spans="1:24">
      <c r="A33" s="50" t="s">
        <v>48</v>
      </c>
      <c r="B33" s="51"/>
      <c r="C33" s="52">
        <f>C31*C32</f>
        <v>1690</v>
      </c>
      <c r="D33" s="52">
        <f>D31*D32</f>
        <v>2146.2</v>
      </c>
      <c r="E33" s="52">
        <f>E31*E32</f>
        <v>282.2</v>
      </c>
      <c r="F33" s="52">
        <f>F31*F32</f>
        <v>152</v>
      </c>
      <c r="G33" s="52">
        <f t="shared" ref="G33:Z33" si="3">G31*G32</f>
        <v>238</v>
      </c>
      <c r="H33" s="52">
        <f t="shared" si="3"/>
        <v>73.8</v>
      </c>
      <c r="I33" s="52">
        <f t="shared" si="3"/>
        <v>261.4824</v>
      </c>
      <c r="J33" s="52">
        <f t="shared" si="3"/>
        <v>267.2</v>
      </c>
      <c r="K33" s="52">
        <f t="shared" si="3"/>
        <v>2161.99908</v>
      </c>
      <c r="L33" s="52">
        <f t="shared" si="3"/>
        <v>529.65</v>
      </c>
      <c r="M33" s="52">
        <f t="shared" si="3"/>
        <v>109.2</v>
      </c>
      <c r="N33" s="52">
        <f t="shared" si="3"/>
        <v>124.2</v>
      </c>
      <c r="O33" s="52">
        <f t="shared" si="3"/>
        <v>166.0448</v>
      </c>
      <c r="P33" s="52">
        <f t="shared" si="3"/>
        <v>4895</v>
      </c>
      <c r="Q33" s="52">
        <f t="shared" si="3"/>
        <v>594.61</v>
      </c>
      <c r="R33" s="52">
        <f t="shared" si="3"/>
        <v>177.6</v>
      </c>
      <c r="S33" s="52">
        <f t="shared" si="3"/>
        <v>552</v>
      </c>
      <c r="T33" s="52">
        <f t="shared" si="3"/>
        <v>120.75</v>
      </c>
      <c r="U33" s="52">
        <f t="shared" si="3"/>
        <v>900</v>
      </c>
      <c r="V33" s="52">
        <f t="shared" si="3"/>
        <v>2100</v>
      </c>
      <c r="W33" s="52">
        <f t="shared" si="3"/>
        <v>12</v>
      </c>
      <c r="X33" s="80">
        <f>SUM(C33:W33)</f>
        <v>17553.93628</v>
      </c>
    </row>
    <row r="34" ht="15.6" spans="1:24">
      <c r="A34" s="53"/>
      <c r="B34" s="53"/>
      <c r="C34" s="54"/>
      <c r="D34" s="54"/>
      <c r="E34" s="54"/>
      <c r="F34" s="54"/>
      <c r="G34" s="55"/>
      <c r="H34" s="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7">
        <f>X33/X2</f>
        <v>127.202436811594</v>
      </c>
    </row>
    <row r="35" customFormat="1" ht="27" customHeight="1" spans="2:12">
      <c r="B35" s="56" t="s">
        <v>74</v>
      </c>
      <c r="L35" s="57"/>
    </row>
    <row r="36" customFormat="1" ht="27" customHeight="1" spans="2:12">
      <c r="B36" s="56" t="s">
        <v>75</v>
      </c>
      <c r="L36" s="57"/>
    </row>
    <row r="37" customFormat="1" ht="27" customHeight="1" spans="2:2">
      <c r="B37" s="56" t="s">
        <v>76</v>
      </c>
    </row>
  </sheetData>
  <mergeCells count="36">
    <mergeCell ref="A1:X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7"/>
  </mergeCells>
  <pageMargins left="0.0784722222222222" right="0.196527777777778" top="1.05069444444444" bottom="1.05069444444444" header="0.708333333333333" footer="0.786805555555556"/>
  <pageSetup paperSize="9" scale="80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6"/>
  <sheetViews>
    <sheetView workbookViewId="0">
      <pane ySplit="7" topLeftCell="A11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4.3333333333333" customWidth="1"/>
    <col min="3" max="3" width="7" customWidth="1"/>
    <col min="4" max="4" width="7.33333333333333" customWidth="1"/>
    <col min="5" max="5" width="6.55555555555556" customWidth="1"/>
    <col min="6" max="7" width="7" customWidth="1"/>
    <col min="8" max="8" width="6.44444444444444" customWidth="1"/>
    <col min="9" max="9" width="6.66666666666667" customWidth="1"/>
    <col min="10" max="10" width="6.55555555555556" customWidth="1"/>
    <col min="11" max="12" width="7.44444444444444" customWidth="1"/>
    <col min="13" max="13" width="7.66666666666667" customWidth="1"/>
    <col min="14" max="14" width="6.55555555555556" customWidth="1"/>
    <col min="15" max="15" width="6.11111111111111" customWidth="1"/>
    <col min="16" max="16" width="6.44444444444444" customWidth="1"/>
    <col min="17" max="17" width="7.66666666666667" customWidth="1"/>
    <col min="18" max="19" width="6.22222222222222" customWidth="1"/>
    <col min="20" max="20" width="7.33333333333333" customWidth="1"/>
    <col min="21" max="21" width="6.33333333333333" customWidth="1"/>
    <col min="22" max="22" width="7.33333333333333" customWidth="1"/>
    <col min="23" max="23" width="6.66666666666667" customWidth="1"/>
    <col min="24" max="26" width="6" customWidth="1"/>
    <col min="27" max="27" width="9.22222222222222" customWidth="1"/>
  </cols>
  <sheetData>
    <row r="1" s="1" customFormat="1" ht="43" customHeight="1" spans="1:1">
      <c r="A1" s="1" t="s">
        <v>0</v>
      </c>
    </row>
    <row r="2" customHeight="1" spans="1:27">
      <c r="A2" s="3"/>
      <c r="B2" s="4" t="s">
        <v>52</v>
      </c>
      <c r="C2" s="5" t="s">
        <v>2</v>
      </c>
      <c r="D2" s="5" t="s">
        <v>3</v>
      </c>
      <c r="E2" s="5" t="s">
        <v>4</v>
      </c>
      <c r="F2" s="5" t="s">
        <v>6</v>
      </c>
      <c r="G2" s="5" t="s">
        <v>8</v>
      </c>
      <c r="H2" s="5" t="s">
        <v>53</v>
      </c>
      <c r="I2" s="5" t="s">
        <v>9</v>
      </c>
      <c r="J2" s="5" t="s">
        <v>10</v>
      </c>
      <c r="K2" s="5" t="s">
        <v>54</v>
      </c>
      <c r="L2" s="5" t="s">
        <v>21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55</v>
      </c>
      <c r="R2" s="5" t="s">
        <v>11</v>
      </c>
      <c r="S2" s="5" t="s">
        <v>56</v>
      </c>
      <c r="T2" s="5" t="s">
        <v>24</v>
      </c>
      <c r="U2" s="5" t="s">
        <v>57</v>
      </c>
      <c r="V2" s="5" t="s">
        <v>58</v>
      </c>
      <c r="W2" s="5" t="s">
        <v>27</v>
      </c>
      <c r="X2" s="5" t="s">
        <v>59</v>
      </c>
      <c r="Y2" s="5" t="s">
        <v>60</v>
      </c>
      <c r="Z2" s="58" t="s">
        <v>61</v>
      </c>
      <c r="AA2" s="149">
        <v>84</v>
      </c>
    </row>
    <row r="3" spans="1:27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0"/>
      <c r="AA3" s="150"/>
    </row>
    <row r="4" spans="1:27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60"/>
      <c r="AA4" s="150"/>
    </row>
    <row r="5" ht="12" customHeight="1" spans="1:27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60"/>
      <c r="AA5" s="150"/>
    </row>
    <row r="6" spans="1:27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0"/>
      <c r="AA6" s="150"/>
    </row>
    <row r="7" ht="28" customHeight="1" spans="1:27">
      <c r="A7" s="165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66"/>
      <c r="AA7" s="167"/>
    </row>
    <row r="8" ht="16" customHeight="1" spans="1:27">
      <c r="A8" s="90"/>
      <c r="B8" s="156"/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  <c r="O8" s="93">
        <v>13</v>
      </c>
      <c r="P8" s="93">
        <v>14</v>
      </c>
      <c r="Q8" s="93">
        <v>15</v>
      </c>
      <c r="R8" s="93">
        <v>16</v>
      </c>
      <c r="S8" s="93">
        <v>17</v>
      </c>
      <c r="T8" s="93">
        <v>18</v>
      </c>
      <c r="U8" s="93">
        <v>19</v>
      </c>
      <c r="V8" s="93">
        <v>20</v>
      </c>
      <c r="W8" s="93">
        <v>21</v>
      </c>
      <c r="X8" s="93">
        <v>22</v>
      </c>
      <c r="Y8" s="93">
        <v>23</v>
      </c>
      <c r="Z8" s="93">
        <v>24</v>
      </c>
      <c r="AA8" s="142" t="s">
        <v>28</v>
      </c>
    </row>
    <row r="9" spans="1:27">
      <c r="A9" s="18" t="s">
        <v>29</v>
      </c>
      <c r="B9" s="19" t="s">
        <v>62</v>
      </c>
      <c r="C9" s="20">
        <v>0.1602</v>
      </c>
      <c r="D9" s="21"/>
      <c r="E9" s="21">
        <v>0.00645</v>
      </c>
      <c r="F9" s="22"/>
      <c r="G9" s="22"/>
      <c r="H9" s="21">
        <v>0.025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65"/>
      <c r="Z9" s="65"/>
      <c r="AA9" s="67" t="s">
        <v>63</v>
      </c>
    </row>
    <row r="10" spans="1:27">
      <c r="A10" s="23"/>
      <c r="B10" s="24" t="s">
        <v>64</v>
      </c>
      <c r="C10" s="25"/>
      <c r="D10" s="26"/>
      <c r="E10" s="26">
        <v>0.0083</v>
      </c>
      <c r="F10" s="27">
        <v>0.00058</v>
      </c>
      <c r="G10" s="26">
        <v>0.0026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68"/>
      <c r="Z10" s="68"/>
      <c r="AA10" s="70"/>
    </row>
    <row r="11" spans="1:27">
      <c r="A11" s="23"/>
      <c r="B11" s="28" t="s">
        <v>65</v>
      </c>
      <c r="C11" s="25"/>
      <c r="D11" s="26">
        <v>0.011</v>
      </c>
      <c r="E11" s="26"/>
      <c r="F11" s="27"/>
      <c r="G11" s="27"/>
      <c r="H11" s="26"/>
      <c r="I11" s="26">
        <v>0.0354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68"/>
      <c r="Z11" s="68"/>
      <c r="AA11" s="70"/>
    </row>
    <row r="12" spans="1:27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68"/>
      <c r="Z12" s="68"/>
      <c r="AA12" s="70"/>
    </row>
    <row r="13" ht="13.95" spans="1:27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71"/>
      <c r="Z13" s="71"/>
      <c r="AA13" s="70"/>
    </row>
    <row r="14" spans="1:27">
      <c r="A14" s="18" t="s">
        <v>34</v>
      </c>
      <c r="B14" s="19" t="s">
        <v>54</v>
      </c>
      <c r="C14" s="20"/>
      <c r="D14" s="21"/>
      <c r="E14" s="21"/>
      <c r="F14" s="22"/>
      <c r="G14" s="22"/>
      <c r="H14" s="21"/>
      <c r="I14" s="21"/>
      <c r="J14" s="21"/>
      <c r="K14" s="21">
        <v>0.19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65"/>
      <c r="Z14" s="65"/>
      <c r="AA14" s="70"/>
    </row>
    <row r="15" spans="1:27">
      <c r="A15" s="23"/>
      <c r="B15" s="24"/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68"/>
      <c r="Z15" s="68"/>
      <c r="AA15" s="70"/>
    </row>
    <row r="16" spans="1:27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68"/>
      <c r="Z16" s="68"/>
      <c r="AA16" s="70"/>
    </row>
    <row r="17" ht="13.95" spans="1:27">
      <c r="A17" s="34"/>
      <c r="B17" s="143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73"/>
      <c r="Z17" s="73"/>
      <c r="AA17" s="70"/>
    </row>
    <row r="18" ht="26.4" spans="1:27">
      <c r="A18" s="38" t="s">
        <v>35</v>
      </c>
      <c r="B18" s="39" t="s">
        <v>66</v>
      </c>
      <c r="C18" s="20"/>
      <c r="D18" s="21"/>
      <c r="E18" s="21">
        <v>0.001</v>
      </c>
      <c r="F18" s="22"/>
      <c r="G18" s="22"/>
      <c r="H18" s="21"/>
      <c r="I18" s="21"/>
      <c r="J18" s="21"/>
      <c r="K18" s="21"/>
      <c r="L18" s="21">
        <v>0.078</v>
      </c>
      <c r="M18" s="21">
        <v>0.068</v>
      </c>
      <c r="N18" s="21">
        <v>0.0104</v>
      </c>
      <c r="O18" s="21">
        <v>0.01</v>
      </c>
      <c r="P18" s="21">
        <v>0.00245</v>
      </c>
      <c r="Q18" s="21"/>
      <c r="R18" s="21"/>
      <c r="S18" s="21">
        <v>0.049</v>
      </c>
      <c r="T18" s="21">
        <v>0.008</v>
      </c>
      <c r="U18" s="21"/>
      <c r="V18" s="21"/>
      <c r="W18" s="21"/>
      <c r="X18" s="21"/>
      <c r="Y18" s="65"/>
      <c r="Z18" s="65"/>
      <c r="AA18" s="70"/>
    </row>
    <row r="19" spans="1:27">
      <c r="A19" s="40"/>
      <c r="B19" s="102" t="s">
        <v>67</v>
      </c>
      <c r="C19" s="25"/>
      <c r="D19" s="26">
        <v>0.01</v>
      </c>
      <c r="E19" s="26"/>
      <c r="F19" s="27"/>
      <c r="G19" s="27"/>
      <c r="H19" s="26"/>
      <c r="I19" s="26"/>
      <c r="J19" s="26"/>
      <c r="K19" s="26"/>
      <c r="L19" s="26"/>
      <c r="M19" s="26"/>
      <c r="N19" s="26">
        <v>0.015</v>
      </c>
      <c r="O19" s="26"/>
      <c r="P19" s="26"/>
      <c r="Q19" s="26">
        <v>0.129</v>
      </c>
      <c r="R19" s="26"/>
      <c r="S19" s="26"/>
      <c r="T19" s="26"/>
      <c r="U19" s="26"/>
      <c r="V19" s="26"/>
      <c r="W19" s="26"/>
      <c r="X19" s="26">
        <v>9</v>
      </c>
      <c r="Y19" s="68"/>
      <c r="Z19" s="68"/>
      <c r="AA19" s="70"/>
    </row>
    <row r="20" spans="1:27">
      <c r="A20" s="40"/>
      <c r="B20" s="102" t="s">
        <v>68</v>
      </c>
      <c r="C20" s="25"/>
      <c r="D20" s="26"/>
      <c r="E20" s="26"/>
      <c r="F20" s="27"/>
      <c r="G20" s="27"/>
      <c r="H20" s="26"/>
      <c r="I20" s="26"/>
      <c r="J20" s="26"/>
      <c r="K20" s="26"/>
      <c r="L20" s="26"/>
      <c r="M20" s="26">
        <v>0.179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68"/>
      <c r="Z20" s="68"/>
      <c r="AA20" s="70"/>
    </row>
    <row r="21" spans="1:27">
      <c r="A21" s="40"/>
      <c r="B21" s="41" t="s">
        <v>69</v>
      </c>
      <c r="C21" s="25"/>
      <c r="D21" s="26"/>
      <c r="E21" s="26">
        <v>0.0084</v>
      </c>
      <c r="F21" s="27"/>
      <c r="G21" s="27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>
        <v>0.019</v>
      </c>
      <c r="S21" s="26"/>
      <c r="T21" s="26"/>
      <c r="U21" s="26"/>
      <c r="V21" s="26"/>
      <c r="W21" s="26"/>
      <c r="X21" s="26"/>
      <c r="Y21" s="68"/>
      <c r="Z21" s="68"/>
      <c r="AA21" s="70"/>
    </row>
    <row r="22" spans="1:27">
      <c r="A22" s="40"/>
      <c r="B22" s="28" t="s">
        <v>41</v>
      </c>
      <c r="C22" s="25"/>
      <c r="D22" s="26"/>
      <c r="E22" s="26"/>
      <c r="F22" s="27"/>
      <c r="G22" s="27"/>
      <c r="H22" s="26"/>
      <c r="I22" s="26"/>
      <c r="J22" s="26">
        <v>0.0554</v>
      </c>
      <c r="K22" s="26"/>
      <c r="L22" s="26"/>
      <c r="M22" s="26"/>
      <c r="N22" s="26"/>
      <c r="O22" s="26"/>
      <c r="P22" s="26"/>
      <c r="Q22" s="26"/>
      <c r="R22" s="26" t="s">
        <v>70</v>
      </c>
      <c r="S22" s="26"/>
      <c r="T22" s="26"/>
      <c r="U22" s="26"/>
      <c r="V22" s="26"/>
      <c r="W22" s="26"/>
      <c r="X22" s="26"/>
      <c r="Y22" s="68"/>
      <c r="Z22" s="68"/>
      <c r="AA22" s="70"/>
    </row>
    <row r="23" ht="13.95" spans="1:27">
      <c r="A23" s="42"/>
      <c r="B23" s="43"/>
      <c r="C23" s="31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 t="s">
        <v>70</v>
      </c>
      <c r="V23" s="32"/>
      <c r="W23" s="32"/>
      <c r="X23" s="32"/>
      <c r="Y23" s="71"/>
      <c r="Z23" s="71"/>
      <c r="AA23" s="70"/>
    </row>
    <row r="24" spans="1:27">
      <c r="A24" s="38" t="s">
        <v>42</v>
      </c>
      <c r="B24" s="19" t="s">
        <v>71</v>
      </c>
      <c r="C24" s="20">
        <v>0.0184</v>
      </c>
      <c r="D24" s="21">
        <v>0.0022</v>
      </c>
      <c r="E24" s="21">
        <v>0.01</v>
      </c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0.00595238</v>
      </c>
      <c r="V24" s="21">
        <v>0.0695</v>
      </c>
      <c r="W24" s="21"/>
      <c r="X24" s="21">
        <v>6</v>
      </c>
      <c r="Y24" s="65"/>
      <c r="Z24" s="65">
        <v>9</v>
      </c>
      <c r="AA24" s="70"/>
    </row>
    <row r="25" spans="1:27">
      <c r="A25" s="40"/>
      <c r="B25" s="24" t="s">
        <v>72</v>
      </c>
      <c r="C25" s="25"/>
      <c r="D25" s="26"/>
      <c r="E25" s="26">
        <v>0.003</v>
      </c>
      <c r="F25" s="27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v>0.03</v>
      </c>
      <c r="U25" s="26"/>
      <c r="V25" s="26"/>
      <c r="W25" s="26"/>
      <c r="X25" s="26"/>
      <c r="Y25" s="68"/>
      <c r="Z25" s="68"/>
      <c r="AA25" s="70"/>
    </row>
    <row r="26" spans="1:27">
      <c r="A26" s="40"/>
      <c r="B26" s="24" t="s">
        <v>73</v>
      </c>
      <c r="C26" s="25"/>
      <c r="D26" s="26"/>
      <c r="E26" s="26">
        <v>0.007</v>
      </c>
      <c r="F26" s="27">
        <v>0.0006</v>
      </c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68"/>
      <c r="Z26" s="68"/>
      <c r="AA26" s="70"/>
    </row>
    <row r="27" ht="13.95" spans="1:27">
      <c r="A27" s="42"/>
      <c r="B27" s="30"/>
      <c r="C27" s="31"/>
      <c r="D27" s="32"/>
      <c r="E27" s="32"/>
      <c r="F27" s="33"/>
      <c r="G27" s="3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>
        <v>1</v>
      </c>
      <c r="X27" s="32"/>
      <c r="Y27" s="71">
        <v>0.05</v>
      </c>
      <c r="Z27" s="71"/>
      <c r="AA27" s="75"/>
    </row>
    <row r="28" ht="15.6" spans="1:27">
      <c r="A28" s="44" t="s">
        <v>45</v>
      </c>
      <c r="B28" s="45"/>
      <c r="C28" s="20">
        <f t="shared" ref="C28:L28" si="0">SUM(C9:C27)</f>
        <v>0.1786</v>
      </c>
      <c r="D28" s="21">
        <f t="shared" si="0"/>
        <v>0.0232</v>
      </c>
      <c r="E28" s="21">
        <f t="shared" si="0"/>
        <v>0.04415</v>
      </c>
      <c r="F28" s="21">
        <f t="shared" si="0"/>
        <v>0.00118</v>
      </c>
      <c r="G28" s="21">
        <f t="shared" si="0"/>
        <v>0.0026</v>
      </c>
      <c r="H28" s="21">
        <f t="shared" si="0"/>
        <v>0.025</v>
      </c>
      <c r="I28" s="21">
        <f t="shared" si="0"/>
        <v>0.0354</v>
      </c>
      <c r="J28" s="21">
        <f t="shared" si="0"/>
        <v>0.0554</v>
      </c>
      <c r="K28" s="21">
        <f t="shared" si="0"/>
        <v>0.19</v>
      </c>
      <c r="L28" s="21">
        <f t="shared" si="0"/>
        <v>0.078</v>
      </c>
      <c r="M28" s="21">
        <f t="shared" ref="M28:W28" si="1">SUM(M9:M27)</f>
        <v>0.247</v>
      </c>
      <c r="N28" s="21">
        <f t="shared" si="1"/>
        <v>0.0254</v>
      </c>
      <c r="O28" s="21">
        <f t="shared" si="1"/>
        <v>0.01</v>
      </c>
      <c r="P28" s="21">
        <f t="shared" si="1"/>
        <v>0.00245</v>
      </c>
      <c r="Q28" s="21">
        <f t="shared" si="1"/>
        <v>0.129</v>
      </c>
      <c r="R28" s="21">
        <f t="shared" si="1"/>
        <v>0.019</v>
      </c>
      <c r="S28" s="21">
        <f t="shared" si="1"/>
        <v>0.049</v>
      </c>
      <c r="T28" s="21">
        <f t="shared" si="1"/>
        <v>0.038</v>
      </c>
      <c r="U28" s="21">
        <f t="shared" si="1"/>
        <v>0.00595238</v>
      </c>
      <c r="V28" s="21">
        <f t="shared" si="1"/>
        <v>0.0695</v>
      </c>
      <c r="W28" s="21">
        <v>1</v>
      </c>
      <c r="X28" s="21">
        <v>15</v>
      </c>
      <c r="Y28" s="65">
        <v>0.5</v>
      </c>
      <c r="Z28" s="65">
        <v>9</v>
      </c>
      <c r="AA28" s="168"/>
    </row>
    <row r="29" ht="15.6" hidden="1" spans="1:27">
      <c r="A29" s="46" t="s">
        <v>46</v>
      </c>
      <c r="B29" s="47"/>
      <c r="C29" s="25">
        <f t="shared" ref="C29:L29" si="2">84*C28</f>
        <v>15.0024</v>
      </c>
      <c r="D29" s="25">
        <f t="shared" si="2"/>
        <v>1.9488</v>
      </c>
      <c r="E29" s="25">
        <f t="shared" si="2"/>
        <v>3.7086</v>
      </c>
      <c r="F29" s="25">
        <f t="shared" si="2"/>
        <v>0.09912</v>
      </c>
      <c r="G29" s="25">
        <f t="shared" si="2"/>
        <v>0.2184</v>
      </c>
      <c r="H29" s="25">
        <f t="shared" si="2"/>
        <v>2.1</v>
      </c>
      <c r="I29" s="25">
        <f t="shared" si="2"/>
        <v>2.9736</v>
      </c>
      <c r="J29" s="25">
        <f t="shared" si="2"/>
        <v>4.6536</v>
      </c>
      <c r="K29" s="25">
        <f t="shared" si="2"/>
        <v>15.96</v>
      </c>
      <c r="L29" s="25">
        <f t="shared" si="2"/>
        <v>6.552</v>
      </c>
      <c r="M29" s="25">
        <f t="shared" ref="M29:AA29" si="3">84*M28</f>
        <v>20.748</v>
      </c>
      <c r="N29" s="25">
        <f t="shared" si="3"/>
        <v>2.1336</v>
      </c>
      <c r="O29" s="25">
        <f t="shared" si="3"/>
        <v>0.84</v>
      </c>
      <c r="P29" s="25">
        <f t="shared" si="3"/>
        <v>0.2058</v>
      </c>
      <c r="Q29" s="25">
        <f t="shared" si="3"/>
        <v>10.836</v>
      </c>
      <c r="R29" s="25">
        <f t="shared" si="3"/>
        <v>1.596</v>
      </c>
      <c r="S29" s="25">
        <f t="shared" si="3"/>
        <v>4.116</v>
      </c>
      <c r="T29" s="25">
        <f t="shared" si="3"/>
        <v>3.192</v>
      </c>
      <c r="U29" s="25">
        <f t="shared" si="3"/>
        <v>0.49999992</v>
      </c>
      <c r="V29" s="25">
        <f t="shared" si="3"/>
        <v>5.838</v>
      </c>
      <c r="W29" s="25">
        <f t="shared" si="3"/>
        <v>84</v>
      </c>
      <c r="X29" s="25">
        <v>15</v>
      </c>
      <c r="Y29" s="25">
        <f>84*Y28</f>
        <v>42</v>
      </c>
      <c r="Z29" s="25">
        <v>9</v>
      </c>
      <c r="AA29" s="79"/>
    </row>
    <row r="30" ht="15.6" spans="1:27">
      <c r="A30" s="46" t="s">
        <v>46</v>
      </c>
      <c r="B30" s="47"/>
      <c r="C30" s="48">
        <f t="shared" ref="C30:L30" si="4">ROUND(C29,2)</f>
        <v>15</v>
      </c>
      <c r="D30" s="49">
        <f t="shared" si="4"/>
        <v>1.95</v>
      </c>
      <c r="E30" s="49">
        <f t="shared" si="4"/>
        <v>3.71</v>
      </c>
      <c r="F30" s="49">
        <f t="shared" si="4"/>
        <v>0.1</v>
      </c>
      <c r="G30" s="49">
        <f t="shared" si="4"/>
        <v>0.22</v>
      </c>
      <c r="H30" s="49">
        <f t="shared" si="4"/>
        <v>2.1</v>
      </c>
      <c r="I30" s="49">
        <f t="shared" si="4"/>
        <v>2.97</v>
      </c>
      <c r="J30" s="49">
        <f t="shared" si="4"/>
        <v>4.65</v>
      </c>
      <c r="K30" s="49">
        <f t="shared" si="4"/>
        <v>15.96</v>
      </c>
      <c r="L30" s="49">
        <f t="shared" si="4"/>
        <v>6.55</v>
      </c>
      <c r="M30" s="49">
        <f t="shared" ref="M30:W30" si="5">ROUND(M29,2)</f>
        <v>20.75</v>
      </c>
      <c r="N30" s="49">
        <f t="shared" si="5"/>
        <v>2.13</v>
      </c>
      <c r="O30" s="49">
        <f t="shared" si="5"/>
        <v>0.84</v>
      </c>
      <c r="P30" s="49">
        <f t="shared" si="5"/>
        <v>0.21</v>
      </c>
      <c r="Q30" s="49">
        <f t="shared" si="5"/>
        <v>10.84</v>
      </c>
      <c r="R30" s="49">
        <f t="shared" si="5"/>
        <v>1.6</v>
      </c>
      <c r="S30" s="49">
        <f t="shared" si="5"/>
        <v>4.12</v>
      </c>
      <c r="T30" s="49">
        <f t="shared" si="5"/>
        <v>3.19</v>
      </c>
      <c r="U30" s="49">
        <f t="shared" si="5"/>
        <v>0.5</v>
      </c>
      <c r="V30" s="49">
        <f t="shared" si="5"/>
        <v>5.84</v>
      </c>
      <c r="W30" s="49">
        <v>1</v>
      </c>
      <c r="X30" s="49">
        <v>15</v>
      </c>
      <c r="Y30" s="69">
        <v>0.5</v>
      </c>
      <c r="Z30" s="69">
        <v>9</v>
      </c>
      <c r="AA30" s="79"/>
    </row>
    <row r="31" ht="15.6" spans="1:27">
      <c r="A31" s="46" t="s">
        <v>47</v>
      </c>
      <c r="B31" s="47"/>
      <c r="C31" s="49">
        <v>65</v>
      </c>
      <c r="D31" s="49">
        <v>730</v>
      </c>
      <c r="E31" s="49">
        <v>68</v>
      </c>
      <c r="F31" s="49">
        <v>1400</v>
      </c>
      <c r="G31" s="49">
        <v>180</v>
      </c>
      <c r="H31" s="49">
        <v>97</v>
      </c>
      <c r="I31" s="49">
        <v>63.16</v>
      </c>
      <c r="J31" s="49">
        <v>40</v>
      </c>
      <c r="K31" s="49">
        <v>95</v>
      </c>
      <c r="L31" s="49">
        <v>220</v>
      </c>
      <c r="M31" s="49">
        <v>45</v>
      </c>
      <c r="N31" s="49">
        <v>39</v>
      </c>
      <c r="O31" s="49">
        <v>60</v>
      </c>
      <c r="P31" s="49">
        <v>218.48</v>
      </c>
      <c r="Q31" s="49">
        <v>205</v>
      </c>
      <c r="R31" s="49">
        <v>200</v>
      </c>
      <c r="S31" s="49">
        <v>45</v>
      </c>
      <c r="T31" s="49">
        <v>366.16</v>
      </c>
      <c r="U31" s="49">
        <v>80</v>
      </c>
      <c r="V31" s="49">
        <v>220</v>
      </c>
      <c r="W31" s="49">
        <v>12</v>
      </c>
      <c r="X31" s="49">
        <v>10</v>
      </c>
      <c r="Y31" s="69">
        <v>17</v>
      </c>
      <c r="Z31" s="69">
        <v>1.9</v>
      </c>
      <c r="AA31" s="24"/>
    </row>
    <row r="32" ht="16.35" spans="1:27">
      <c r="A32" s="50" t="s">
        <v>48</v>
      </c>
      <c r="B32" s="51"/>
      <c r="C32" s="52">
        <f t="shared" ref="C32:L32" si="6">C31*C30</f>
        <v>975</v>
      </c>
      <c r="D32" s="52">
        <f t="shared" si="6"/>
        <v>1423.5</v>
      </c>
      <c r="E32" s="52">
        <f t="shared" si="6"/>
        <v>252.28</v>
      </c>
      <c r="F32" s="52">
        <f t="shared" si="6"/>
        <v>140</v>
      </c>
      <c r="G32" s="52">
        <f t="shared" si="6"/>
        <v>39.6</v>
      </c>
      <c r="H32" s="52">
        <f t="shared" si="6"/>
        <v>203.7</v>
      </c>
      <c r="I32" s="52">
        <f t="shared" si="6"/>
        <v>187.5852</v>
      </c>
      <c r="J32" s="52">
        <f t="shared" si="6"/>
        <v>186</v>
      </c>
      <c r="K32" s="52">
        <f t="shared" si="6"/>
        <v>1516.2</v>
      </c>
      <c r="L32" s="52">
        <f t="shared" si="6"/>
        <v>1441</v>
      </c>
      <c r="M32" s="52">
        <f t="shared" ref="M32:AA32" si="7">M31*M30</f>
        <v>933.75</v>
      </c>
      <c r="N32" s="52">
        <f t="shared" si="7"/>
        <v>83.07</v>
      </c>
      <c r="O32" s="52">
        <f t="shared" si="7"/>
        <v>50.4</v>
      </c>
      <c r="P32" s="52">
        <f t="shared" si="7"/>
        <v>45.8808</v>
      </c>
      <c r="Q32" s="52">
        <f t="shared" si="7"/>
        <v>2222.2</v>
      </c>
      <c r="R32" s="52">
        <f t="shared" si="7"/>
        <v>320</v>
      </c>
      <c r="S32" s="52">
        <f t="shared" si="7"/>
        <v>185.4</v>
      </c>
      <c r="T32" s="52">
        <f t="shared" si="7"/>
        <v>1168.0504</v>
      </c>
      <c r="U32" s="52">
        <f t="shared" si="7"/>
        <v>40</v>
      </c>
      <c r="V32" s="52">
        <f t="shared" si="7"/>
        <v>1284.8</v>
      </c>
      <c r="W32" s="52">
        <f t="shared" si="7"/>
        <v>12</v>
      </c>
      <c r="X32" s="52">
        <f t="shared" si="7"/>
        <v>150</v>
      </c>
      <c r="Y32" s="52">
        <f t="shared" si="7"/>
        <v>8.5</v>
      </c>
      <c r="Z32" s="52">
        <f t="shared" si="7"/>
        <v>17.1</v>
      </c>
      <c r="AA32" s="80">
        <f>SUM(C32:Z32)</f>
        <v>12886.0164</v>
      </c>
    </row>
    <row r="33" ht="15.6" spans="1:27">
      <c r="A33" s="5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7">
        <f>AA32/AA2</f>
        <v>153.404957142857</v>
      </c>
    </row>
    <row r="34" customFormat="1" ht="27" customHeight="1" spans="2:12">
      <c r="B34" s="56" t="s">
        <v>74</v>
      </c>
      <c r="L34" s="57"/>
    </row>
    <row r="35" customFormat="1" ht="27" customHeight="1" spans="2:12">
      <c r="B35" s="56" t="s">
        <v>75</v>
      </c>
      <c r="L35" s="57"/>
    </row>
    <row r="36" customFormat="1" ht="27" customHeight="1" spans="2:2">
      <c r="B36" s="56" t="s">
        <v>76</v>
      </c>
    </row>
  </sheetData>
  <mergeCells count="39">
    <mergeCell ref="A1:Z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3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5"/>
  <sheetViews>
    <sheetView workbookViewId="0">
      <pane ySplit="7" topLeftCell="A8" activePane="bottomLeft" state="frozen"/>
      <selection/>
      <selection pane="bottomLeft" activeCell="T17" sqref="T17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44444444444444" customWidth="1"/>
    <col min="4" max="4" width="7.55555555555556" customWidth="1"/>
    <col min="5" max="5" width="6.55555555555556" customWidth="1"/>
    <col min="6" max="6" width="7" customWidth="1"/>
    <col min="7" max="7" width="6.22222222222222" customWidth="1"/>
    <col min="8" max="10" width="7" customWidth="1"/>
    <col min="11" max="12" width="6.33333333333333" customWidth="1"/>
    <col min="13" max="13" width="7" customWidth="1"/>
    <col min="14" max="14" width="6.55555555555556" customWidth="1"/>
    <col min="15" max="16" width="6.44444444444444" customWidth="1"/>
    <col min="17" max="17" width="7" customWidth="1"/>
    <col min="18" max="18" width="6.55555555555556" customWidth="1"/>
    <col min="19" max="19" width="6" customWidth="1"/>
    <col min="20" max="21" width="6.66666666666667" customWidth="1"/>
    <col min="22" max="22" width="7" customWidth="1"/>
    <col min="23" max="23" width="6.22222222222222" customWidth="1"/>
    <col min="24" max="24" width="6.55555555555556" customWidth="1"/>
    <col min="25" max="25" width="5.88888888888889" customWidth="1"/>
    <col min="26" max="26" width="6.77777777777778" customWidth="1"/>
    <col min="27" max="27" width="9.11111111111111" customWidth="1"/>
  </cols>
  <sheetData>
    <row r="1" s="1" customFormat="1" ht="43" customHeight="1" spans="1:1">
      <c r="A1" s="1" t="s">
        <v>0</v>
      </c>
    </row>
    <row r="2" customHeight="1" spans="1:27">
      <c r="A2" s="3"/>
      <c r="B2" s="81" t="s">
        <v>77</v>
      </c>
      <c r="C2" s="82" t="s">
        <v>2</v>
      </c>
      <c r="D2" s="5" t="s">
        <v>3</v>
      </c>
      <c r="E2" s="5" t="s">
        <v>4</v>
      </c>
      <c r="F2" s="5" t="s">
        <v>6</v>
      </c>
      <c r="G2" s="5" t="s">
        <v>78</v>
      </c>
      <c r="H2" s="5" t="s">
        <v>7</v>
      </c>
      <c r="I2" s="5" t="s">
        <v>54</v>
      </c>
      <c r="J2" s="5" t="s">
        <v>8</v>
      </c>
      <c r="K2" s="5" t="s">
        <v>9</v>
      </c>
      <c r="L2" s="5" t="s">
        <v>10</v>
      </c>
      <c r="M2" s="5" t="s">
        <v>13</v>
      </c>
      <c r="N2" s="5" t="s">
        <v>14</v>
      </c>
      <c r="O2" s="5" t="s">
        <v>15</v>
      </c>
      <c r="P2" s="5" t="s">
        <v>79</v>
      </c>
      <c r="Q2" s="5" t="s">
        <v>80</v>
      </c>
      <c r="R2" s="5" t="s">
        <v>81</v>
      </c>
      <c r="S2" s="5" t="s">
        <v>57</v>
      </c>
      <c r="T2" s="5" t="s">
        <v>18</v>
      </c>
      <c r="U2" s="5" t="s">
        <v>82</v>
      </c>
      <c r="V2" s="5" t="s">
        <v>83</v>
      </c>
      <c r="W2" s="5" t="s">
        <v>84</v>
      </c>
      <c r="X2" s="5" t="s">
        <v>85</v>
      </c>
      <c r="Y2" s="5" t="s">
        <v>27</v>
      </c>
      <c r="Z2" s="58" t="s">
        <v>86</v>
      </c>
      <c r="AA2" s="149">
        <v>20</v>
      </c>
    </row>
    <row r="3" spans="1:27">
      <c r="A3" s="7"/>
      <c r="B3" s="84"/>
      <c r="C3" s="8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0"/>
      <c r="AA3" s="150"/>
    </row>
    <row r="4" spans="1:27">
      <c r="A4" s="7"/>
      <c r="B4" s="84"/>
      <c r="C4" s="85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60"/>
      <c r="AA4" s="150"/>
    </row>
    <row r="5" ht="12" customHeight="1" spans="1:27">
      <c r="A5" s="7"/>
      <c r="B5" s="84"/>
      <c r="C5" s="8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60"/>
      <c r="AA5" s="150"/>
    </row>
    <row r="6" spans="1:27">
      <c r="A6" s="7"/>
      <c r="B6" s="84"/>
      <c r="C6" s="8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0"/>
      <c r="AA6" s="150"/>
    </row>
    <row r="7" ht="28" customHeight="1" spans="1:27">
      <c r="A7" s="11"/>
      <c r="B7" s="87"/>
      <c r="C7" s="8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62"/>
      <c r="AA7" s="151"/>
    </row>
    <row r="8" ht="16" customHeight="1" spans="1:27">
      <c r="A8" s="90"/>
      <c r="B8" s="91"/>
      <c r="C8" s="92">
        <v>1</v>
      </c>
      <c r="D8" s="93">
        <v>2</v>
      </c>
      <c r="E8" s="93">
        <v>3</v>
      </c>
      <c r="F8" s="92">
        <v>4</v>
      </c>
      <c r="G8" s="92">
        <v>5</v>
      </c>
      <c r="H8" s="92">
        <v>6</v>
      </c>
      <c r="I8" s="93">
        <v>7</v>
      </c>
      <c r="J8" s="93">
        <v>8</v>
      </c>
      <c r="K8" s="92">
        <v>9</v>
      </c>
      <c r="L8" s="92">
        <v>10</v>
      </c>
      <c r="M8" s="92">
        <v>11</v>
      </c>
      <c r="N8" s="93">
        <v>12</v>
      </c>
      <c r="O8" s="93">
        <v>13</v>
      </c>
      <c r="P8" s="92">
        <v>14</v>
      </c>
      <c r="Q8" s="92">
        <v>15</v>
      </c>
      <c r="R8" s="92">
        <v>16</v>
      </c>
      <c r="S8" s="93">
        <v>17</v>
      </c>
      <c r="T8" s="93">
        <v>18</v>
      </c>
      <c r="U8" s="92">
        <v>19</v>
      </c>
      <c r="V8" s="92">
        <v>20</v>
      </c>
      <c r="W8" s="92">
        <v>21</v>
      </c>
      <c r="X8" s="93">
        <v>22</v>
      </c>
      <c r="Y8" s="93">
        <v>23</v>
      </c>
      <c r="Z8" s="92">
        <v>24</v>
      </c>
      <c r="AA8" s="142" t="s">
        <v>28</v>
      </c>
    </row>
    <row r="9" spans="1:27">
      <c r="A9" s="18" t="s">
        <v>29</v>
      </c>
      <c r="B9" s="19" t="s">
        <v>54</v>
      </c>
      <c r="C9" s="20"/>
      <c r="D9" s="21"/>
      <c r="E9" s="21"/>
      <c r="F9" s="22"/>
      <c r="G9" s="22"/>
      <c r="H9" s="21"/>
      <c r="I9" s="21">
        <v>0.167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65"/>
      <c r="U9" s="65"/>
      <c r="V9" s="65"/>
      <c r="W9" s="65"/>
      <c r="X9" s="65"/>
      <c r="Y9" s="65"/>
      <c r="Z9" s="65"/>
      <c r="AA9" s="67" t="s">
        <v>63</v>
      </c>
    </row>
    <row r="10" spans="1:27">
      <c r="A10" s="23"/>
      <c r="B10" s="24" t="s">
        <v>64</v>
      </c>
      <c r="C10" s="25"/>
      <c r="D10" s="26"/>
      <c r="E10" s="26">
        <v>0.01</v>
      </c>
      <c r="F10" s="27">
        <v>0.00064</v>
      </c>
      <c r="G10" s="27"/>
      <c r="H10" s="26"/>
      <c r="I10" s="26"/>
      <c r="J10" s="26">
        <v>0.0029</v>
      </c>
      <c r="K10" s="26"/>
      <c r="L10" s="26"/>
      <c r="M10" s="26"/>
      <c r="N10" s="26"/>
      <c r="O10" s="26"/>
      <c r="P10" s="26"/>
      <c r="Q10" s="26"/>
      <c r="R10" s="26"/>
      <c r="S10" s="26"/>
      <c r="T10" s="68"/>
      <c r="U10" s="68"/>
      <c r="V10" s="68"/>
      <c r="W10" s="68"/>
      <c r="X10" s="68"/>
      <c r="Y10" s="68"/>
      <c r="Z10" s="68"/>
      <c r="AA10" s="70"/>
    </row>
    <row r="11" spans="1:27">
      <c r="A11" s="23"/>
      <c r="B11" s="28" t="s">
        <v>87</v>
      </c>
      <c r="C11" s="25"/>
      <c r="D11" s="26">
        <v>0.012</v>
      </c>
      <c r="E11" s="26"/>
      <c r="F11" s="27"/>
      <c r="G11" s="27"/>
      <c r="H11" s="26">
        <v>0.015</v>
      </c>
      <c r="I11" s="26"/>
      <c r="J11" s="26"/>
      <c r="K11" s="26">
        <v>0.04</v>
      </c>
      <c r="L11" s="26"/>
      <c r="M11" s="26"/>
      <c r="N11" s="26"/>
      <c r="O11" s="26"/>
      <c r="P11" s="26"/>
      <c r="Q11" s="26"/>
      <c r="R11" s="26"/>
      <c r="S11" s="26"/>
      <c r="T11" s="68"/>
      <c r="U11" s="68"/>
      <c r="V11" s="68"/>
      <c r="W11" s="68"/>
      <c r="X11" s="68"/>
      <c r="Y11" s="68"/>
      <c r="Z11" s="68"/>
      <c r="AA11" s="70"/>
    </row>
    <row r="12" spans="1:27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68"/>
      <c r="U12" s="68"/>
      <c r="V12" s="68"/>
      <c r="W12" s="68"/>
      <c r="X12" s="68"/>
      <c r="Y12" s="68"/>
      <c r="Z12" s="68"/>
      <c r="AA12" s="70"/>
    </row>
    <row r="13" ht="13.95" spans="1:27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71"/>
      <c r="U13" s="71"/>
      <c r="V13" s="71"/>
      <c r="W13" s="71"/>
      <c r="X13" s="71"/>
      <c r="Y13" s="71"/>
      <c r="Z13" s="71"/>
      <c r="AA13" s="70"/>
    </row>
    <row r="14" spans="1:27">
      <c r="A14" s="18" t="s">
        <v>34</v>
      </c>
      <c r="B14" s="19" t="s">
        <v>83</v>
      </c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65"/>
      <c r="U14" s="65"/>
      <c r="V14" s="65">
        <v>0.225</v>
      </c>
      <c r="W14" s="65"/>
      <c r="X14" s="65"/>
      <c r="Y14" s="65"/>
      <c r="Z14" s="65"/>
      <c r="AA14" s="70"/>
    </row>
    <row r="15" spans="1:27">
      <c r="A15" s="23"/>
      <c r="B15" s="24" t="s">
        <v>88</v>
      </c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68"/>
      <c r="U15" s="68">
        <v>1</v>
      </c>
      <c r="V15" s="68"/>
      <c r="W15" s="68"/>
      <c r="X15" s="68"/>
      <c r="Y15" s="68"/>
      <c r="Z15" s="68"/>
      <c r="AA15" s="70"/>
    </row>
    <row r="16" spans="1:27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68"/>
      <c r="U16" s="68"/>
      <c r="V16" s="68"/>
      <c r="W16" s="68"/>
      <c r="X16" s="68"/>
      <c r="Y16" s="68"/>
      <c r="Z16" s="68"/>
      <c r="AA16" s="70"/>
    </row>
    <row r="17" ht="13.95" spans="1:27">
      <c r="A17" s="34"/>
      <c r="B17" s="30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73"/>
      <c r="U17" s="73"/>
      <c r="V17" s="73"/>
      <c r="W17" s="73"/>
      <c r="X17" s="73"/>
      <c r="Y17" s="73"/>
      <c r="Z17" s="73"/>
      <c r="AA17" s="70"/>
    </row>
    <row r="18" ht="16" customHeight="1" spans="1:27">
      <c r="A18" s="38" t="s">
        <v>35</v>
      </c>
      <c r="B18" s="39" t="s">
        <v>89</v>
      </c>
      <c r="C18" s="20"/>
      <c r="D18" s="21"/>
      <c r="E18" s="21"/>
      <c r="F18" s="22"/>
      <c r="G18" s="22">
        <v>0.015</v>
      </c>
      <c r="H18" s="21"/>
      <c r="I18" s="21"/>
      <c r="J18" s="21"/>
      <c r="K18" s="21"/>
      <c r="L18" s="21"/>
      <c r="M18" s="21">
        <v>0.012</v>
      </c>
      <c r="N18" s="21">
        <v>0.011</v>
      </c>
      <c r="O18" s="21">
        <v>0.0024</v>
      </c>
      <c r="P18" s="21"/>
      <c r="Q18" s="21">
        <v>0.09</v>
      </c>
      <c r="R18" s="21"/>
      <c r="S18" s="21"/>
      <c r="T18" s="65"/>
      <c r="U18" s="65"/>
      <c r="V18" s="65"/>
      <c r="W18" s="65"/>
      <c r="X18" s="65"/>
      <c r="Y18" s="65"/>
      <c r="Z18" s="65"/>
      <c r="AA18" s="70"/>
    </row>
    <row r="19" spans="1:27">
      <c r="A19" s="40"/>
      <c r="B19" s="41" t="s">
        <v>90</v>
      </c>
      <c r="C19" s="25"/>
      <c r="D19" s="26"/>
      <c r="E19" s="26"/>
      <c r="F19" s="27"/>
      <c r="G19" s="27"/>
      <c r="H19" s="26"/>
      <c r="I19" s="26"/>
      <c r="J19" s="26"/>
      <c r="K19" s="26"/>
      <c r="L19" s="26"/>
      <c r="M19" s="26"/>
      <c r="N19" s="26">
        <v>0.02</v>
      </c>
      <c r="O19" s="26">
        <v>0.0064</v>
      </c>
      <c r="P19" s="26"/>
      <c r="Q19" s="26">
        <v>0.09</v>
      </c>
      <c r="R19" s="26">
        <v>0.21</v>
      </c>
      <c r="S19" s="26"/>
      <c r="T19" s="68"/>
      <c r="U19" s="68"/>
      <c r="V19" s="68"/>
      <c r="W19" s="68"/>
      <c r="X19" s="68"/>
      <c r="Y19" s="68"/>
      <c r="Z19" s="68"/>
      <c r="AA19" s="70"/>
    </row>
    <row r="20" spans="1:27">
      <c r="A20" s="40"/>
      <c r="B20" s="41" t="s">
        <v>40</v>
      </c>
      <c r="C20" s="25"/>
      <c r="D20" s="26"/>
      <c r="E20" s="26">
        <v>0.01</v>
      </c>
      <c r="F20" s="27"/>
      <c r="G20" s="27"/>
      <c r="H20" s="26"/>
      <c r="I20" s="26"/>
      <c r="J20" s="26"/>
      <c r="K20" s="26"/>
      <c r="L20" s="26"/>
      <c r="M20" s="26"/>
      <c r="N20" s="26"/>
      <c r="O20" s="26"/>
      <c r="P20" s="26">
        <v>0.016</v>
      </c>
      <c r="Q20" s="26"/>
      <c r="R20" s="26"/>
      <c r="S20" s="26"/>
      <c r="T20" s="68"/>
      <c r="U20" s="68"/>
      <c r="V20" s="68"/>
      <c r="W20" s="68"/>
      <c r="X20" s="68"/>
      <c r="Y20" s="68"/>
      <c r="Z20" s="68"/>
      <c r="AA20" s="70"/>
    </row>
    <row r="21" spans="1:27">
      <c r="A21" s="40"/>
      <c r="B21" s="28" t="s">
        <v>41</v>
      </c>
      <c r="C21" s="25"/>
      <c r="D21" s="26"/>
      <c r="E21" s="26"/>
      <c r="F21" s="27"/>
      <c r="G21" s="27"/>
      <c r="H21" s="26"/>
      <c r="I21" s="26"/>
      <c r="J21" s="26"/>
      <c r="K21" s="26"/>
      <c r="L21" s="26">
        <v>0.0554</v>
      </c>
      <c r="M21" s="26"/>
      <c r="N21" s="26"/>
      <c r="O21" s="26"/>
      <c r="P21" s="26"/>
      <c r="Q21" s="26"/>
      <c r="R21" s="26"/>
      <c r="S21" s="26"/>
      <c r="T21" s="68"/>
      <c r="U21" s="68"/>
      <c r="V21" s="68"/>
      <c r="W21" s="68"/>
      <c r="X21" s="68"/>
      <c r="Y21" s="68"/>
      <c r="Z21" s="68"/>
      <c r="AA21" s="70"/>
    </row>
    <row r="22" ht="13.95" spans="1:27">
      <c r="A22" s="42"/>
      <c r="B22" s="43"/>
      <c r="C22" s="31"/>
      <c r="D22" s="32"/>
      <c r="E22" s="32"/>
      <c r="F22" s="33"/>
      <c r="G22" s="33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71"/>
      <c r="U22" s="71"/>
      <c r="V22" s="71"/>
      <c r="W22" s="71"/>
      <c r="X22" s="71"/>
      <c r="Y22" s="71"/>
      <c r="Z22" s="71"/>
      <c r="AA22" s="70"/>
    </row>
    <row r="23" spans="1:27">
      <c r="A23" s="38" t="s">
        <v>42</v>
      </c>
      <c r="B23" s="19" t="s">
        <v>91</v>
      </c>
      <c r="C23" s="20">
        <v>0.05</v>
      </c>
      <c r="D23" s="21"/>
      <c r="E23" s="21">
        <v>0.0054</v>
      </c>
      <c r="F23" s="22"/>
      <c r="G23" s="22"/>
      <c r="H23" s="21"/>
      <c r="I23" s="21"/>
      <c r="J23" s="21"/>
      <c r="K23" s="21"/>
      <c r="L23" s="21"/>
      <c r="M23" s="21"/>
      <c r="N23" s="21"/>
      <c r="O23" s="21">
        <v>0.0064</v>
      </c>
      <c r="P23" s="21"/>
      <c r="Q23" s="21"/>
      <c r="R23" s="21"/>
      <c r="S23" s="21">
        <v>0.03</v>
      </c>
      <c r="T23" s="65">
        <v>0.008</v>
      </c>
      <c r="U23" s="65"/>
      <c r="V23" s="65"/>
      <c r="W23" s="65">
        <v>2</v>
      </c>
      <c r="X23" s="65"/>
      <c r="Y23" s="65"/>
      <c r="Z23" s="65"/>
      <c r="AA23" s="70"/>
    </row>
    <row r="24" spans="1:27">
      <c r="A24" s="40"/>
      <c r="B24" s="24" t="s">
        <v>92</v>
      </c>
      <c r="C24" s="25"/>
      <c r="D24" s="26"/>
      <c r="E24" s="26">
        <v>0.007</v>
      </c>
      <c r="F24" s="27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68"/>
      <c r="U24" s="68"/>
      <c r="V24" s="68"/>
      <c r="W24" s="68"/>
      <c r="X24" s="68">
        <v>0.01514</v>
      </c>
      <c r="Y24" s="68"/>
      <c r="Z24" s="68">
        <v>0.004</v>
      </c>
      <c r="AA24" s="70"/>
    </row>
    <row r="25" spans="1:27">
      <c r="A25" s="40"/>
      <c r="B25" s="24" t="s">
        <v>73</v>
      </c>
      <c r="C25" s="25"/>
      <c r="D25" s="26"/>
      <c r="E25" s="26">
        <v>0.008</v>
      </c>
      <c r="F25" s="27">
        <v>0.00061</v>
      </c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68"/>
      <c r="U25" s="68"/>
      <c r="V25" s="68"/>
      <c r="W25" s="68"/>
      <c r="X25" s="68"/>
      <c r="Y25" s="68"/>
      <c r="Z25" s="68"/>
      <c r="AA25" s="70"/>
    </row>
    <row r="26" ht="13.95" spans="1:27">
      <c r="A26" s="42"/>
      <c r="B26" s="30"/>
      <c r="C26" s="31"/>
      <c r="D26" s="32"/>
      <c r="E26" s="32"/>
      <c r="F26" s="33"/>
      <c r="G26" s="33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71"/>
      <c r="U26" s="71"/>
      <c r="V26" s="71"/>
      <c r="W26" s="71"/>
      <c r="X26" s="71"/>
      <c r="Y26" s="71">
        <v>1</v>
      </c>
      <c r="Z26" s="71"/>
      <c r="AA26" s="30"/>
    </row>
    <row r="27" ht="15.6" spans="1:27">
      <c r="A27" s="44" t="s">
        <v>45</v>
      </c>
      <c r="B27" s="45"/>
      <c r="C27" s="20">
        <f t="shared" ref="C27:L27" si="0">SUM(C9:C26)</f>
        <v>0.05</v>
      </c>
      <c r="D27" s="21">
        <f t="shared" si="0"/>
        <v>0.012</v>
      </c>
      <c r="E27" s="21">
        <f t="shared" si="0"/>
        <v>0.0404</v>
      </c>
      <c r="F27" s="22">
        <f t="shared" si="0"/>
        <v>0.00125</v>
      </c>
      <c r="G27" s="22">
        <f t="shared" si="0"/>
        <v>0.015</v>
      </c>
      <c r="H27" s="22">
        <f t="shared" si="0"/>
        <v>0.015</v>
      </c>
      <c r="I27" s="22">
        <f t="shared" si="0"/>
        <v>0.167</v>
      </c>
      <c r="J27" s="22">
        <f t="shared" si="0"/>
        <v>0.0029</v>
      </c>
      <c r="K27" s="21">
        <f t="shared" si="0"/>
        <v>0.04</v>
      </c>
      <c r="L27" s="21">
        <f t="shared" si="0"/>
        <v>0.0554</v>
      </c>
      <c r="M27" s="21">
        <f t="shared" ref="M27:X27" si="1">SUM(M9:M26)</f>
        <v>0.012</v>
      </c>
      <c r="N27" s="21">
        <f t="shared" si="1"/>
        <v>0.031</v>
      </c>
      <c r="O27" s="21">
        <f t="shared" si="1"/>
        <v>0.0152</v>
      </c>
      <c r="P27" s="21">
        <f t="shared" si="1"/>
        <v>0.016</v>
      </c>
      <c r="Q27" s="21">
        <f t="shared" si="1"/>
        <v>0.18</v>
      </c>
      <c r="R27" s="21">
        <f t="shared" si="1"/>
        <v>0.21</v>
      </c>
      <c r="S27" s="21">
        <f t="shared" si="1"/>
        <v>0.03</v>
      </c>
      <c r="T27" s="21">
        <f t="shared" si="1"/>
        <v>0.008</v>
      </c>
      <c r="U27" s="21">
        <f t="shared" si="1"/>
        <v>1</v>
      </c>
      <c r="V27" s="21">
        <f t="shared" si="1"/>
        <v>0.225</v>
      </c>
      <c r="W27" s="21">
        <f t="shared" si="1"/>
        <v>2</v>
      </c>
      <c r="X27" s="21">
        <f t="shared" si="1"/>
        <v>0.01514</v>
      </c>
      <c r="Y27" s="21">
        <v>1</v>
      </c>
      <c r="Z27" s="65">
        <v>0.4</v>
      </c>
      <c r="AA27" s="19"/>
    </row>
    <row r="28" ht="15.6" hidden="1" spans="1:27">
      <c r="A28" s="46" t="s">
        <v>46</v>
      </c>
      <c r="B28" s="47"/>
      <c r="C28" s="25">
        <f t="shared" ref="C28:L28" si="2">20*C27</f>
        <v>1</v>
      </c>
      <c r="D28" s="25">
        <f t="shared" si="2"/>
        <v>0.24</v>
      </c>
      <c r="E28" s="25">
        <f t="shared" si="2"/>
        <v>0.808</v>
      </c>
      <c r="F28" s="25">
        <f t="shared" si="2"/>
        <v>0.025</v>
      </c>
      <c r="G28" s="25">
        <f t="shared" si="2"/>
        <v>0.3</v>
      </c>
      <c r="H28" s="25">
        <f t="shared" si="2"/>
        <v>0.3</v>
      </c>
      <c r="I28" s="25">
        <f t="shared" si="2"/>
        <v>3.34</v>
      </c>
      <c r="J28" s="25">
        <f t="shared" si="2"/>
        <v>0.058</v>
      </c>
      <c r="K28" s="25">
        <f t="shared" si="2"/>
        <v>0.8</v>
      </c>
      <c r="L28" s="25">
        <f t="shared" si="2"/>
        <v>1.108</v>
      </c>
      <c r="M28" s="25">
        <f t="shared" ref="M28:Z28" si="3">20*M27</f>
        <v>0.24</v>
      </c>
      <c r="N28" s="25">
        <f t="shared" si="3"/>
        <v>0.62</v>
      </c>
      <c r="O28" s="25">
        <f t="shared" si="3"/>
        <v>0.304</v>
      </c>
      <c r="P28" s="25">
        <f t="shared" si="3"/>
        <v>0.32</v>
      </c>
      <c r="Q28" s="25">
        <f t="shared" si="3"/>
        <v>3.6</v>
      </c>
      <c r="R28" s="25">
        <f t="shared" si="3"/>
        <v>4.2</v>
      </c>
      <c r="S28" s="25">
        <f t="shared" si="3"/>
        <v>0.6</v>
      </c>
      <c r="T28" s="25">
        <f t="shared" si="3"/>
        <v>0.16</v>
      </c>
      <c r="U28" s="25">
        <f t="shared" si="3"/>
        <v>20</v>
      </c>
      <c r="V28" s="25">
        <f t="shared" si="3"/>
        <v>4.5</v>
      </c>
      <c r="W28" s="25">
        <v>2</v>
      </c>
      <c r="X28" s="25">
        <f t="shared" si="3"/>
        <v>0.3028</v>
      </c>
      <c r="Y28" s="25">
        <v>1</v>
      </c>
      <c r="Z28" s="25">
        <v>0.08</v>
      </c>
      <c r="AA28" s="24"/>
    </row>
    <row r="29" ht="15.6" spans="1:27">
      <c r="A29" s="46" t="s">
        <v>46</v>
      </c>
      <c r="B29" s="47"/>
      <c r="C29" s="48">
        <f t="shared" ref="C29:L29" si="4">ROUND(C28,2)</f>
        <v>1</v>
      </c>
      <c r="D29" s="49">
        <f t="shared" si="4"/>
        <v>0.24</v>
      </c>
      <c r="E29" s="48">
        <f t="shared" si="4"/>
        <v>0.81</v>
      </c>
      <c r="F29" s="49">
        <f t="shared" si="4"/>
        <v>0.03</v>
      </c>
      <c r="G29" s="48">
        <f t="shared" si="4"/>
        <v>0.3</v>
      </c>
      <c r="H29" s="49">
        <f t="shared" si="4"/>
        <v>0.3</v>
      </c>
      <c r="I29" s="49">
        <f t="shared" si="4"/>
        <v>3.34</v>
      </c>
      <c r="J29" s="49">
        <f t="shared" si="4"/>
        <v>0.06</v>
      </c>
      <c r="K29" s="49">
        <f t="shared" si="4"/>
        <v>0.8</v>
      </c>
      <c r="L29" s="49">
        <f t="shared" si="4"/>
        <v>1.11</v>
      </c>
      <c r="M29" s="49">
        <f t="shared" ref="M29:V29" si="5">ROUND(M28,2)</f>
        <v>0.24</v>
      </c>
      <c r="N29" s="49">
        <f t="shared" si="5"/>
        <v>0.62</v>
      </c>
      <c r="O29" s="49">
        <f t="shared" si="5"/>
        <v>0.3</v>
      </c>
      <c r="P29" s="49">
        <f t="shared" si="5"/>
        <v>0.32</v>
      </c>
      <c r="Q29" s="49">
        <f t="shared" si="5"/>
        <v>3.6</v>
      </c>
      <c r="R29" s="49">
        <f t="shared" si="5"/>
        <v>4.2</v>
      </c>
      <c r="S29" s="49">
        <f t="shared" si="5"/>
        <v>0.6</v>
      </c>
      <c r="T29" s="49">
        <f t="shared" si="5"/>
        <v>0.16</v>
      </c>
      <c r="U29" s="49">
        <f t="shared" si="5"/>
        <v>20</v>
      </c>
      <c r="V29" s="49">
        <f t="shared" si="5"/>
        <v>4.5</v>
      </c>
      <c r="W29" s="49">
        <v>2</v>
      </c>
      <c r="X29" s="49">
        <f>ROUND(X28,2)</f>
        <v>0.3</v>
      </c>
      <c r="Y29" s="49">
        <v>1</v>
      </c>
      <c r="Z29" s="69">
        <v>0.08</v>
      </c>
      <c r="AA29" s="79"/>
    </row>
    <row r="30" ht="15.6" spans="1:27">
      <c r="A30" s="46" t="s">
        <v>47</v>
      </c>
      <c r="B30" s="47"/>
      <c r="C30" s="49">
        <v>65</v>
      </c>
      <c r="D30" s="49">
        <v>730</v>
      </c>
      <c r="E30" s="49">
        <v>68</v>
      </c>
      <c r="F30" s="49">
        <v>1400</v>
      </c>
      <c r="G30" s="49">
        <v>95</v>
      </c>
      <c r="H30" s="49">
        <v>500</v>
      </c>
      <c r="I30" s="49">
        <v>95</v>
      </c>
      <c r="J30" s="49">
        <v>180</v>
      </c>
      <c r="K30" s="49">
        <v>63.16</v>
      </c>
      <c r="L30" s="49">
        <v>40</v>
      </c>
      <c r="M30" s="49">
        <v>39</v>
      </c>
      <c r="N30" s="49">
        <v>60</v>
      </c>
      <c r="O30" s="49">
        <v>218.48</v>
      </c>
      <c r="P30" s="49">
        <v>200</v>
      </c>
      <c r="Q30" s="49">
        <v>220</v>
      </c>
      <c r="R30" s="49">
        <v>59</v>
      </c>
      <c r="S30" s="49">
        <v>80</v>
      </c>
      <c r="T30" s="49">
        <v>96</v>
      </c>
      <c r="U30" s="49">
        <v>15</v>
      </c>
      <c r="V30" s="49">
        <v>104.4444</v>
      </c>
      <c r="W30" s="49">
        <v>10</v>
      </c>
      <c r="X30" s="49">
        <v>215</v>
      </c>
      <c r="Y30" s="49">
        <v>12</v>
      </c>
      <c r="Z30" s="69">
        <v>105</v>
      </c>
      <c r="AA30" s="79"/>
    </row>
    <row r="31" ht="16.35" spans="1:27">
      <c r="A31" s="50" t="s">
        <v>48</v>
      </c>
      <c r="B31" s="51"/>
      <c r="C31" s="52">
        <f t="shared" ref="C31:L31" si="6">C29*C30</f>
        <v>65</v>
      </c>
      <c r="D31" s="52">
        <f t="shared" si="6"/>
        <v>175.2</v>
      </c>
      <c r="E31" s="52">
        <f t="shared" si="6"/>
        <v>55.08</v>
      </c>
      <c r="F31" s="52">
        <f t="shared" si="6"/>
        <v>42</v>
      </c>
      <c r="G31" s="52">
        <f t="shared" si="6"/>
        <v>28.5</v>
      </c>
      <c r="H31" s="52">
        <f t="shared" si="6"/>
        <v>150</v>
      </c>
      <c r="I31" s="52">
        <f t="shared" si="6"/>
        <v>317.3</v>
      </c>
      <c r="J31" s="52">
        <f t="shared" si="6"/>
        <v>10.8</v>
      </c>
      <c r="K31" s="52">
        <f t="shared" si="6"/>
        <v>50.528</v>
      </c>
      <c r="L31" s="52">
        <f t="shared" si="6"/>
        <v>44.4</v>
      </c>
      <c r="M31" s="52">
        <f t="shared" ref="M31:Z31" si="7">M29*M30</f>
        <v>9.36</v>
      </c>
      <c r="N31" s="52">
        <f t="shared" si="7"/>
        <v>37.2</v>
      </c>
      <c r="O31" s="52">
        <f t="shared" si="7"/>
        <v>65.544</v>
      </c>
      <c r="P31" s="52">
        <f t="shared" si="7"/>
        <v>64</v>
      </c>
      <c r="Q31" s="52">
        <f t="shared" si="7"/>
        <v>792</v>
      </c>
      <c r="R31" s="52">
        <f t="shared" si="7"/>
        <v>247.8</v>
      </c>
      <c r="S31" s="52">
        <f t="shared" si="7"/>
        <v>48</v>
      </c>
      <c r="T31" s="52">
        <f t="shared" si="7"/>
        <v>15.36</v>
      </c>
      <c r="U31" s="52">
        <f t="shared" si="7"/>
        <v>300</v>
      </c>
      <c r="V31" s="52">
        <f t="shared" si="7"/>
        <v>469.9998</v>
      </c>
      <c r="W31" s="52">
        <f t="shared" si="7"/>
        <v>20</v>
      </c>
      <c r="X31" s="52">
        <f t="shared" si="7"/>
        <v>64.5</v>
      </c>
      <c r="Y31" s="52">
        <f t="shared" si="7"/>
        <v>12</v>
      </c>
      <c r="Z31" s="52">
        <f t="shared" si="7"/>
        <v>8.4</v>
      </c>
      <c r="AA31" s="80">
        <f>SUM(C31:Z31)</f>
        <v>3092.9718</v>
      </c>
    </row>
    <row r="32" ht="15.6" spans="1:27">
      <c r="A32" s="53"/>
      <c r="B32" s="5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>
        <f>AA31/AA2</f>
        <v>154.64859</v>
      </c>
    </row>
    <row r="33" customFormat="1" ht="27" customHeight="1" spans="2:2">
      <c r="B33" s="56" t="s">
        <v>74</v>
      </c>
    </row>
    <row r="34" customFormat="1" ht="27" customHeight="1" spans="2:2">
      <c r="B34" s="56" t="s">
        <v>75</v>
      </c>
    </row>
    <row r="35" customFormat="1" ht="27" customHeight="1" spans="2:2">
      <c r="B35" s="56" t="s">
        <v>76</v>
      </c>
    </row>
  </sheetData>
  <mergeCells count="39">
    <mergeCell ref="A1:Z1"/>
    <mergeCell ref="A27:B27"/>
    <mergeCell ref="A28:B28"/>
    <mergeCell ref="A29:B29"/>
    <mergeCell ref="A30:B30"/>
    <mergeCell ref="A31:B31"/>
    <mergeCell ref="A32:B32"/>
    <mergeCell ref="A2:A7"/>
    <mergeCell ref="A9:A13"/>
    <mergeCell ref="A14:A17"/>
    <mergeCell ref="A18:A22"/>
    <mergeCell ref="A23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5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C37"/>
  <sheetViews>
    <sheetView topLeftCell="B1" workbookViewId="0">
      <pane ySplit="7" topLeftCell="A14" activePane="bottomLeft" state="frozen"/>
      <selection/>
      <selection pane="bottomLeft" activeCell="C8" sqref="C8:AB8"/>
    </sheetView>
  </sheetViews>
  <sheetFormatPr defaultColWidth="11.537037037037" defaultRowHeight="13.2"/>
  <cols>
    <col min="1" max="1" width="6.33333333333333" customWidth="1"/>
    <col min="2" max="2" width="24.2222222222222" customWidth="1"/>
    <col min="3" max="3" width="7.55555555555556" customWidth="1"/>
    <col min="4" max="4" width="7.22222222222222" customWidth="1"/>
    <col min="5" max="5" width="6.66666666666667" customWidth="1"/>
    <col min="6" max="6" width="6.22222222222222" customWidth="1"/>
    <col min="7" max="7" width="7" customWidth="1"/>
    <col min="8" max="9" width="6" customWidth="1"/>
    <col min="10" max="11" width="6.77777777777778" customWidth="1"/>
    <col min="12" max="12" width="6.44444444444444" customWidth="1"/>
    <col min="13" max="13" width="6.77777777777778" customWidth="1"/>
    <col min="14" max="14" width="6.33333333333333" customWidth="1"/>
    <col min="15" max="15" width="7.44444444444444" customWidth="1"/>
    <col min="16" max="16" width="5.88888888888889" customWidth="1"/>
    <col min="17" max="17" width="6.11111111111111" customWidth="1"/>
    <col min="18" max="18" width="6.44444444444444" customWidth="1"/>
    <col min="19" max="19" width="7.66666666666667" customWidth="1"/>
    <col min="20" max="21" width="7.22222222222222" customWidth="1"/>
    <col min="22" max="23" width="6" customWidth="1"/>
    <col min="24" max="24" width="7.22222222222222" customWidth="1"/>
    <col min="25" max="25" width="7.33333333333333" customWidth="1"/>
    <col min="26" max="26" width="7.22222222222222" customWidth="1"/>
    <col min="27" max="28" width="6" customWidth="1"/>
    <col min="29" max="29" width="9" customWidth="1"/>
  </cols>
  <sheetData>
    <row r="1" s="1" customFormat="1" ht="43" customHeight="1" spans="1:1">
      <c r="A1" s="1" t="s">
        <v>0</v>
      </c>
    </row>
    <row r="2" customHeight="1" spans="1:29">
      <c r="A2" s="135"/>
      <c r="B2" s="136" t="s">
        <v>93</v>
      </c>
      <c r="C2" s="82" t="s">
        <v>2</v>
      </c>
      <c r="D2" s="5" t="s">
        <v>3</v>
      </c>
      <c r="E2" s="5" t="s">
        <v>4</v>
      </c>
      <c r="F2" s="5" t="s">
        <v>94</v>
      </c>
      <c r="G2" s="5" t="s">
        <v>6</v>
      </c>
      <c r="H2" s="5" t="s">
        <v>8</v>
      </c>
      <c r="I2" s="5" t="s">
        <v>95</v>
      </c>
      <c r="J2" s="5" t="s">
        <v>9</v>
      </c>
      <c r="K2" s="5" t="s">
        <v>10</v>
      </c>
      <c r="L2" s="5" t="s">
        <v>96</v>
      </c>
      <c r="M2" s="5" t="s">
        <v>56</v>
      </c>
      <c r="N2" s="5" t="s">
        <v>11</v>
      </c>
      <c r="O2" s="5" t="s">
        <v>97</v>
      </c>
      <c r="P2" s="5" t="s">
        <v>13</v>
      </c>
      <c r="Q2" s="5" t="s">
        <v>14</v>
      </c>
      <c r="R2" s="5" t="s">
        <v>15</v>
      </c>
      <c r="S2" s="5" t="s">
        <v>12</v>
      </c>
      <c r="T2" s="5" t="s">
        <v>98</v>
      </c>
      <c r="U2" s="5" t="s">
        <v>99</v>
      </c>
      <c r="V2" s="5" t="s">
        <v>18</v>
      </c>
      <c r="W2" s="5" t="s">
        <v>100</v>
      </c>
      <c r="X2" s="5" t="s">
        <v>24</v>
      </c>
      <c r="Y2" s="5" t="s">
        <v>57</v>
      </c>
      <c r="Z2" s="5" t="s">
        <v>58</v>
      </c>
      <c r="AA2" s="5" t="s">
        <v>61</v>
      </c>
      <c r="AB2" s="5" t="s">
        <v>84</v>
      </c>
      <c r="AC2" s="105">
        <v>19</v>
      </c>
    </row>
    <row r="3" spans="1:29">
      <c r="A3" s="137"/>
      <c r="B3" s="138"/>
      <c r="C3" s="8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6"/>
    </row>
    <row r="4" spans="1:29">
      <c r="A4" s="137"/>
      <c r="B4" s="138"/>
      <c r="C4" s="85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06"/>
    </row>
    <row r="5" ht="12" customHeight="1" spans="1:29">
      <c r="A5" s="137"/>
      <c r="B5" s="138"/>
      <c r="C5" s="8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6"/>
    </row>
    <row r="6" spans="1:29">
      <c r="A6" s="137"/>
      <c r="B6" s="138"/>
      <c r="C6" s="8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6"/>
    </row>
    <row r="7" ht="28" customHeight="1" spans="1:29">
      <c r="A7" s="139"/>
      <c r="B7" s="140"/>
      <c r="C7" s="8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07"/>
    </row>
    <row r="8" ht="15" customHeight="1" spans="1:29">
      <c r="A8" s="141"/>
      <c r="B8" s="142"/>
      <c r="C8" s="92">
        <v>1</v>
      </c>
      <c r="D8" s="93">
        <v>2</v>
      </c>
      <c r="E8" s="93">
        <v>3</v>
      </c>
      <c r="F8" s="92">
        <v>4</v>
      </c>
      <c r="G8" s="93">
        <v>5</v>
      </c>
      <c r="H8" s="93">
        <v>6</v>
      </c>
      <c r="I8" s="92">
        <v>7</v>
      </c>
      <c r="J8" s="93">
        <v>8</v>
      </c>
      <c r="K8" s="93">
        <v>9</v>
      </c>
      <c r="L8" s="92">
        <v>10</v>
      </c>
      <c r="M8" s="93">
        <v>11</v>
      </c>
      <c r="N8" s="93">
        <v>12</v>
      </c>
      <c r="O8" s="92">
        <v>13</v>
      </c>
      <c r="P8" s="93">
        <v>14</v>
      </c>
      <c r="Q8" s="93">
        <v>15</v>
      </c>
      <c r="R8" s="92">
        <v>16</v>
      </c>
      <c r="S8" s="93">
        <v>17</v>
      </c>
      <c r="T8" s="93">
        <v>18</v>
      </c>
      <c r="U8" s="92">
        <v>19</v>
      </c>
      <c r="V8" s="93">
        <v>20</v>
      </c>
      <c r="W8" s="93">
        <v>21</v>
      </c>
      <c r="X8" s="92">
        <v>22</v>
      </c>
      <c r="Y8" s="93">
        <v>23</v>
      </c>
      <c r="Z8" s="93">
        <v>24</v>
      </c>
      <c r="AA8" s="92">
        <v>25</v>
      </c>
      <c r="AB8" s="93">
        <v>26</v>
      </c>
      <c r="AC8" s="144" t="s">
        <v>28</v>
      </c>
    </row>
    <row r="9" spans="1:29">
      <c r="A9" s="18" t="s">
        <v>29</v>
      </c>
      <c r="B9" s="19" t="s">
        <v>101</v>
      </c>
      <c r="C9" s="20">
        <v>0.1554</v>
      </c>
      <c r="D9" s="21"/>
      <c r="E9" s="21">
        <v>0.01</v>
      </c>
      <c r="F9" s="21">
        <v>0.0158</v>
      </c>
      <c r="G9" s="22"/>
      <c r="H9" s="22"/>
      <c r="I9" s="22">
        <v>0.0116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67" t="s">
        <v>31</v>
      </c>
    </row>
    <row r="10" spans="1:29">
      <c r="A10" s="23"/>
      <c r="B10" s="24" t="s">
        <v>64</v>
      </c>
      <c r="C10" s="25"/>
      <c r="D10" s="26"/>
      <c r="E10" s="26">
        <v>0.0082</v>
      </c>
      <c r="F10" s="26"/>
      <c r="G10" s="27">
        <v>0.00062</v>
      </c>
      <c r="H10" s="27">
        <v>0.0023</v>
      </c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70"/>
    </row>
    <row r="11" spans="1:29">
      <c r="A11" s="23"/>
      <c r="B11" s="28" t="s">
        <v>102</v>
      </c>
      <c r="C11" s="25"/>
      <c r="D11" s="26">
        <v>0.011</v>
      </c>
      <c r="E11" s="26"/>
      <c r="F11" s="26"/>
      <c r="G11" s="27"/>
      <c r="H11" s="27"/>
      <c r="I11" s="27"/>
      <c r="J11" s="26">
        <v>0.04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70"/>
    </row>
    <row r="12" spans="1:29">
      <c r="A12" s="23"/>
      <c r="B12" s="24"/>
      <c r="C12" s="25"/>
      <c r="D12" s="26"/>
      <c r="E12" s="26"/>
      <c r="F12" s="26"/>
      <c r="G12" s="27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70"/>
    </row>
    <row r="13" ht="13.95" spans="1:29">
      <c r="A13" s="29"/>
      <c r="B13" s="30"/>
      <c r="C13" s="31"/>
      <c r="D13" s="32"/>
      <c r="E13" s="32"/>
      <c r="F13" s="32"/>
      <c r="G13" s="33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70"/>
    </row>
    <row r="14" spans="1:29">
      <c r="A14" s="18" t="s">
        <v>34</v>
      </c>
      <c r="B14" s="19" t="s">
        <v>97</v>
      </c>
      <c r="C14" s="20"/>
      <c r="D14" s="21"/>
      <c r="E14" s="21"/>
      <c r="F14" s="21"/>
      <c r="G14" s="22"/>
      <c r="H14" s="22"/>
      <c r="I14" s="22"/>
      <c r="J14" s="21"/>
      <c r="K14" s="21"/>
      <c r="L14" s="21"/>
      <c r="M14" s="21"/>
      <c r="N14" s="21"/>
      <c r="O14" s="21">
        <v>0.164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70"/>
    </row>
    <row r="15" spans="1:29">
      <c r="A15" s="23"/>
      <c r="B15" s="24"/>
      <c r="C15" s="25"/>
      <c r="D15" s="26"/>
      <c r="E15" s="26"/>
      <c r="F15" s="26"/>
      <c r="G15" s="27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70"/>
    </row>
    <row r="16" spans="1:29">
      <c r="A16" s="23"/>
      <c r="B16" s="24"/>
      <c r="C16" s="25"/>
      <c r="D16" s="26"/>
      <c r="E16" s="26"/>
      <c r="F16" s="26"/>
      <c r="G16" s="27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70"/>
    </row>
    <row r="17" ht="13.95" spans="1:29">
      <c r="A17" s="34"/>
      <c r="B17" s="143"/>
      <c r="C17" s="35"/>
      <c r="D17" s="36"/>
      <c r="E17" s="36"/>
      <c r="F17" s="36"/>
      <c r="G17" s="37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70"/>
    </row>
    <row r="18" ht="20" customHeight="1" spans="1:29">
      <c r="A18" s="38" t="s">
        <v>35</v>
      </c>
      <c r="B18" s="39" t="s">
        <v>103</v>
      </c>
      <c r="C18" s="20"/>
      <c r="D18" s="21"/>
      <c r="E18" s="21"/>
      <c r="F18" s="21"/>
      <c r="G18" s="22"/>
      <c r="H18" s="22"/>
      <c r="I18" s="22"/>
      <c r="J18" s="21"/>
      <c r="K18" s="21"/>
      <c r="L18" s="21"/>
      <c r="M18" s="21"/>
      <c r="N18" s="21"/>
      <c r="O18" s="21"/>
      <c r="P18" s="21">
        <v>0.015</v>
      </c>
      <c r="Q18" s="21">
        <v>0.012</v>
      </c>
      <c r="R18" s="21">
        <v>0.0034</v>
      </c>
      <c r="S18" s="21">
        <v>0.092</v>
      </c>
      <c r="T18" s="21">
        <v>0.0884</v>
      </c>
      <c r="U18" s="21"/>
      <c r="V18" s="21"/>
      <c r="W18" s="21">
        <v>0.02</v>
      </c>
      <c r="X18" s="21"/>
      <c r="Y18" s="21"/>
      <c r="Z18" s="21"/>
      <c r="AA18" s="21"/>
      <c r="AB18" s="21"/>
      <c r="AC18" s="70"/>
    </row>
    <row r="19" ht="16" customHeight="1" spans="1:29">
      <c r="A19" s="40"/>
      <c r="B19" s="164" t="s">
        <v>104</v>
      </c>
      <c r="C19" s="169"/>
      <c r="D19" s="170"/>
      <c r="E19" s="170">
        <v>0.0014</v>
      </c>
      <c r="F19" s="170"/>
      <c r="G19" s="171"/>
      <c r="H19" s="171"/>
      <c r="I19" s="171"/>
      <c r="J19" s="170"/>
      <c r="K19" s="170"/>
      <c r="L19" s="170">
        <v>0.0274</v>
      </c>
      <c r="M19" s="170">
        <v>0.0474</v>
      </c>
      <c r="N19" s="170"/>
      <c r="O19" s="170"/>
      <c r="P19" s="170"/>
      <c r="Q19" s="170"/>
      <c r="R19" s="170">
        <v>0.003</v>
      </c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70"/>
    </row>
    <row r="20" ht="14" customHeight="1" spans="1:29">
      <c r="A20" s="40"/>
      <c r="B20" s="102" t="s">
        <v>105</v>
      </c>
      <c r="C20" s="25"/>
      <c r="D20" s="26"/>
      <c r="E20" s="26"/>
      <c r="F20" s="26"/>
      <c r="G20" s="27"/>
      <c r="H20" s="27"/>
      <c r="I20" s="27"/>
      <c r="J20" s="26">
        <v>0.0103</v>
      </c>
      <c r="K20" s="26"/>
      <c r="L20" s="26"/>
      <c r="M20" s="26"/>
      <c r="N20" s="26"/>
      <c r="O20" s="26"/>
      <c r="P20" s="26"/>
      <c r="Q20" s="26">
        <v>0.0054</v>
      </c>
      <c r="R20" s="26">
        <v>0.0064</v>
      </c>
      <c r="S20" s="26"/>
      <c r="T20" s="26"/>
      <c r="U20" s="26">
        <v>0.0874</v>
      </c>
      <c r="V20" s="26">
        <v>0.008</v>
      </c>
      <c r="W20" s="26"/>
      <c r="X20" s="26"/>
      <c r="Y20" s="26"/>
      <c r="Z20" s="26"/>
      <c r="AA20" s="26"/>
      <c r="AB20" s="26"/>
      <c r="AC20" s="70"/>
    </row>
    <row r="21" ht="13" customHeight="1" spans="1:29">
      <c r="A21" s="40"/>
      <c r="B21" s="102" t="s">
        <v>106</v>
      </c>
      <c r="C21" s="25">
        <v>0.04</v>
      </c>
      <c r="D21" s="26">
        <v>0.0052</v>
      </c>
      <c r="E21" s="26"/>
      <c r="F21" s="26"/>
      <c r="G21" s="27"/>
      <c r="H21" s="27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>
        <v>0.225</v>
      </c>
      <c r="T21" s="26"/>
      <c r="U21" s="26"/>
      <c r="V21" s="26"/>
      <c r="W21" s="26"/>
      <c r="X21" s="26"/>
      <c r="Y21" s="26"/>
      <c r="Z21" s="26"/>
      <c r="AA21" s="26"/>
      <c r="AB21" s="26"/>
      <c r="AC21" s="70"/>
    </row>
    <row r="22" ht="12" customHeight="1" spans="1:29">
      <c r="A22" s="40"/>
      <c r="B22" s="102" t="s">
        <v>40</v>
      </c>
      <c r="C22" s="25"/>
      <c r="D22" s="26"/>
      <c r="E22" s="26">
        <v>0.009</v>
      </c>
      <c r="F22" s="26"/>
      <c r="G22" s="27"/>
      <c r="H22" s="27"/>
      <c r="I22" s="27"/>
      <c r="J22" s="26"/>
      <c r="K22" s="26"/>
      <c r="L22" s="26"/>
      <c r="M22" s="26"/>
      <c r="N22" s="26">
        <v>0.021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70"/>
    </row>
    <row r="23" spans="1:29">
      <c r="A23" s="40"/>
      <c r="B23" s="28" t="s">
        <v>41</v>
      </c>
      <c r="C23" s="25"/>
      <c r="D23" s="26"/>
      <c r="E23" s="26"/>
      <c r="F23" s="26"/>
      <c r="G23" s="27"/>
      <c r="H23" s="27"/>
      <c r="I23" s="27"/>
      <c r="J23" s="26"/>
      <c r="K23" s="26">
        <v>0.0554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70"/>
    </row>
    <row r="24" ht="13.95" spans="1:29">
      <c r="A24" s="42"/>
      <c r="B24" s="43"/>
      <c r="C24" s="31"/>
      <c r="D24" s="32"/>
      <c r="E24" s="32"/>
      <c r="F24" s="32"/>
      <c r="G24" s="33"/>
      <c r="H24" s="33"/>
      <c r="I24" s="3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70"/>
    </row>
    <row r="25" spans="1:29">
      <c r="A25" s="40" t="s">
        <v>42</v>
      </c>
      <c r="B25" s="19" t="s">
        <v>71</v>
      </c>
      <c r="C25" s="25">
        <v>0.015</v>
      </c>
      <c r="D25" s="26">
        <v>0.002</v>
      </c>
      <c r="E25" s="26">
        <v>0.01</v>
      </c>
      <c r="F25" s="26"/>
      <c r="G25" s="27"/>
      <c r="H25" s="27"/>
      <c r="I25" s="27"/>
      <c r="J25" s="26"/>
      <c r="K25" s="26"/>
      <c r="L25" s="26"/>
      <c r="M25" s="26"/>
      <c r="N25" s="26"/>
      <c r="O25" s="26"/>
      <c r="P25" s="26"/>
      <c r="Q25" s="26"/>
      <c r="R25" s="26">
        <v>0.002</v>
      </c>
      <c r="S25" s="26"/>
      <c r="T25" s="26"/>
      <c r="U25" s="26"/>
      <c r="V25" s="26"/>
      <c r="W25" s="26"/>
      <c r="X25" s="26"/>
      <c r="Y25" s="26">
        <v>0.005</v>
      </c>
      <c r="Z25" s="26">
        <v>0.0704</v>
      </c>
      <c r="AA25" s="26">
        <v>2</v>
      </c>
      <c r="AB25" s="26">
        <v>1</v>
      </c>
      <c r="AC25" s="70"/>
    </row>
    <row r="26" spans="1:29">
      <c r="A26" s="40"/>
      <c r="B26" s="24" t="s">
        <v>73</v>
      </c>
      <c r="C26" s="25"/>
      <c r="D26" s="26"/>
      <c r="E26" s="26">
        <v>0.008</v>
      </c>
      <c r="F26" s="26"/>
      <c r="G26" s="27">
        <v>0.0006</v>
      </c>
      <c r="H26" s="27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 t="s">
        <v>70</v>
      </c>
      <c r="AA26" s="26"/>
      <c r="AB26" s="26"/>
      <c r="AC26" s="70"/>
    </row>
    <row r="27" spans="1:29">
      <c r="A27" s="40"/>
      <c r="B27" s="118" t="s">
        <v>72</v>
      </c>
      <c r="C27" s="35"/>
      <c r="D27" s="36"/>
      <c r="E27" s="36">
        <v>0.003</v>
      </c>
      <c r="F27" s="36"/>
      <c r="G27" s="37"/>
      <c r="H27" s="37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v>0.03</v>
      </c>
      <c r="Y27" s="36"/>
      <c r="Z27" s="36"/>
      <c r="AA27" s="36"/>
      <c r="AB27" s="36"/>
      <c r="AC27" s="70"/>
    </row>
    <row r="28" ht="13.95" spans="1:29">
      <c r="A28" s="40"/>
      <c r="B28" s="43"/>
      <c r="C28" s="35"/>
      <c r="D28" s="36"/>
      <c r="E28" s="36"/>
      <c r="F28" s="36"/>
      <c r="G28" s="37"/>
      <c r="H28" s="37"/>
      <c r="I28" s="3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75"/>
    </row>
    <row r="29" ht="15.6" spans="1:29">
      <c r="A29" s="44" t="s">
        <v>45</v>
      </c>
      <c r="B29" s="45"/>
      <c r="C29" s="20">
        <f t="shared" ref="C29:AB29" si="0">SUM(C9:C28)</f>
        <v>0.2104</v>
      </c>
      <c r="D29" s="21">
        <f t="shared" si="0"/>
        <v>0.0182</v>
      </c>
      <c r="E29" s="21">
        <f t="shared" si="0"/>
        <v>0.0496</v>
      </c>
      <c r="F29" s="21">
        <f t="shared" si="0"/>
        <v>0.0158</v>
      </c>
      <c r="G29" s="22">
        <f t="shared" si="0"/>
        <v>0.00122</v>
      </c>
      <c r="H29" s="22">
        <f t="shared" si="0"/>
        <v>0.0023</v>
      </c>
      <c r="I29" s="22">
        <f t="shared" si="0"/>
        <v>0.0116</v>
      </c>
      <c r="J29" s="21">
        <f t="shared" si="0"/>
        <v>0.0503</v>
      </c>
      <c r="K29" s="21">
        <f t="shared" si="0"/>
        <v>0.0554</v>
      </c>
      <c r="L29" s="21">
        <f t="shared" si="0"/>
        <v>0.0274</v>
      </c>
      <c r="M29" s="21">
        <f t="shared" si="0"/>
        <v>0.0474</v>
      </c>
      <c r="N29" s="21">
        <f t="shared" si="0"/>
        <v>0.021</v>
      </c>
      <c r="O29" s="21">
        <f t="shared" si="0"/>
        <v>0.164</v>
      </c>
      <c r="P29" s="21">
        <f t="shared" si="0"/>
        <v>0.015</v>
      </c>
      <c r="Q29" s="21">
        <f t="shared" si="0"/>
        <v>0.0174</v>
      </c>
      <c r="R29" s="21">
        <f t="shared" si="0"/>
        <v>0.0148</v>
      </c>
      <c r="S29" s="21">
        <f t="shared" si="0"/>
        <v>0.317</v>
      </c>
      <c r="T29" s="21">
        <f t="shared" si="0"/>
        <v>0.0884</v>
      </c>
      <c r="U29" s="21">
        <f t="shared" si="0"/>
        <v>0.0874</v>
      </c>
      <c r="V29" s="21">
        <f t="shared" si="0"/>
        <v>0.008</v>
      </c>
      <c r="W29" s="21">
        <f t="shared" si="0"/>
        <v>0.02</v>
      </c>
      <c r="X29" s="21">
        <f t="shared" si="0"/>
        <v>0.03</v>
      </c>
      <c r="Y29" s="21">
        <f t="shared" si="0"/>
        <v>0.005</v>
      </c>
      <c r="Z29" s="21">
        <f t="shared" si="0"/>
        <v>0.0704</v>
      </c>
      <c r="AA29" s="21">
        <f t="shared" si="0"/>
        <v>2</v>
      </c>
      <c r="AB29" s="21">
        <f t="shared" si="0"/>
        <v>1</v>
      </c>
      <c r="AC29" s="145"/>
    </row>
    <row r="30" ht="15.6" hidden="1" spans="1:29">
      <c r="A30" s="46" t="s">
        <v>46</v>
      </c>
      <c r="B30" s="47"/>
      <c r="C30" s="48">
        <f>19*C29</f>
        <v>3.9976</v>
      </c>
      <c r="D30" s="48">
        <f t="shared" ref="D30:AD30" si="1">19*D29</f>
        <v>0.3458</v>
      </c>
      <c r="E30" s="48">
        <f t="shared" si="1"/>
        <v>0.9424</v>
      </c>
      <c r="F30" s="48">
        <f t="shared" si="1"/>
        <v>0.3002</v>
      </c>
      <c r="G30" s="48">
        <f t="shared" si="1"/>
        <v>0.02318</v>
      </c>
      <c r="H30" s="48">
        <f t="shared" si="1"/>
        <v>0.0437</v>
      </c>
      <c r="I30" s="48">
        <f t="shared" si="1"/>
        <v>0.2204</v>
      </c>
      <c r="J30" s="48">
        <f t="shared" si="1"/>
        <v>0.9557</v>
      </c>
      <c r="K30" s="48">
        <f t="shared" si="1"/>
        <v>1.0526</v>
      </c>
      <c r="L30" s="48">
        <f t="shared" si="1"/>
        <v>0.5206</v>
      </c>
      <c r="M30" s="48">
        <f t="shared" si="1"/>
        <v>0.9006</v>
      </c>
      <c r="N30" s="48">
        <f t="shared" si="1"/>
        <v>0.399</v>
      </c>
      <c r="O30" s="48">
        <f t="shared" si="1"/>
        <v>3.116</v>
      </c>
      <c r="P30" s="48">
        <f t="shared" si="1"/>
        <v>0.285</v>
      </c>
      <c r="Q30" s="48">
        <f t="shared" si="1"/>
        <v>0.3306</v>
      </c>
      <c r="R30" s="48">
        <f t="shared" si="1"/>
        <v>0.2812</v>
      </c>
      <c r="S30" s="48">
        <f t="shared" si="1"/>
        <v>6.023</v>
      </c>
      <c r="T30" s="48">
        <f t="shared" si="1"/>
        <v>1.6796</v>
      </c>
      <c r="U30" s="48">
        <f t="shared" si="1"/>
        <v>1.6606</v>
      </c>
      <c r="V30" s="48">
        <f t="shared" si="1"/>
        <v>0.152</v>
      </c>
      <c r="W30" s="48">
        <f t="shared" si="1"/>
        <v>0.38</v>
      </c>
      <c r="X30" s="48">
        <f t="shared" si="1"/>
        <v>0.57</v>
      </c>
      <c r="Y30" s="48">
        <f t="shared" si="1"/>
        <v>0.095</v>
      </c>
      <c r="Z30" s="48">
        <f t="shared" si="1"/>
        <v>1.3376</v>
      </c>
      <c r="AA30" s="48">
        <v>2</v>
      </c>
      <c r="AB30" s="48">
        <v>1</v>
      </c>
      <c r="AC30" s="146"/>
    </row>
    <row r="31" ht="15.6" spans="1:29">
      <c r="A31" s="46" t="s">
        <v>46</v>
      </c>
      <c r="B31" s="47"/>
      <c r="C31" s="48">
        <f t="shared" ref="C31:AA31" si="2">ROUND(C30,2)</f>
        <v>4</v>
      </c>
      <c r="D31" s="49">
        <f t="shared" si="2"/>
        <v>0.35</v>
      </c>
      <c r="E31" s="49">
        <f t="shared" si="2"/>
        <v>0.94</v>
      </c>
      <c r="F31" s="49">
        <f t="shared" si="2"/>
        <v>0.3</v>
      </c>
      <c r="G31" s="49">
        <f t="shared" si="2"/>
        <v>0.02</v>
      </c>
      <c r="H31" s="49">
        <f t="shared" si="2"/>
        <v>0.04</v>
      </c>
      <c r="I31" s="49">
        <f t="shared" si="2"/>
        <v>0.22</v>
      </c>
      <c r="J31" s="49">
        <f t="shared" si="2"/>
        <v>0.96</v>
      </c>
      <c r="K31" s="49">
        <f t="shared" si="2"/>
        <v>1.05</v>
      </c>
      <c r="L31" s="49">
        <f t="shared" si="2"/>
        <v>0.52</v>
      </c>
      <c r="M31" s="49">
        <f t="shared" si="2"/>
        <v>0.9</v>
      </c>
      <c r="N31" s="49">
        <f t="shared" si="2"/>
        <v>0.4</v>
      </c>
      <c r="O31" s="49">
        <f t="shared" si="2"/>
        <v>3.12</v>
      </c>
      <c r="P31" s="49">
        <f t="shared" si="2"/>
        <v>0.29</v>
      </c>
      <c r="Q31" s="49">
        <f t="shared" si="2"/>
        <v>0.33</v>
      </c>
      <c r="R31" s="49">
        <f t="shared" si="2"/>
        <v>0.28</v>
      </c>
      <c r="S31" s="49">
        <f t="shared" si="2"/>
        <v>6.02</v>
      </c>
      <c r="T31" s="49">
        <f t="shared" si="2"/>
        <v>1.68</v>
      </c>
      <c r="U31" s="49">
        <f t="shared" si="2"/>
        <v>1.66</v>
      </c>
      <c r="V31" s="49">
        <f t="shared" si="2"/>
        <v>0.15</v>
      </c>
      <c r="W31" s="49">
        <f t="shared" si="2"/>
        <v>0.38</v>
      </c>
      <c r="X31" s="49">
        <f t="shared" si="2"/>
        <v>0.57</v>
      </c>
      <c r="Y31" s="49">
        <f t="shared" si="2"/>
        <v>0.1</v>
      </c>
      <c r="Z31" s="49">
        <f t="shared" si="2"/>
        <v>1.34</v>
      </c>
      <c r="AA31" s="49">
        <f t="shared" si="2"/>
        <v>2</v>
      </c>
      <c r="AB31" s="49">
        <v>1</v>
      </c>
      <c r="AC31" s="134"/>
    </row>
    <row r="32" ht="15.6" spans="1:29">
      <c r="A32" s="46" t="s">
        <v>47</v>
      </c>
      <c r="B32" s="47"/>
      <c r="C32" s="49">
        <v>65</v>
      </c>
      <c r="D32" s="49">
        <v>730</v>
      </c>
      <c r="E32" s="49">
        <v>68</v>
      </c>
      <c r="F32" s="49">
        <v>55</v>
      </c>
      <c r="G32" s="49">
        <v>1400</v>
      </c>
      <c r="H32" s="49">
        <v>180</v>
      </c>
      <c r="I32" s="49">
        <v>35</v>
      </c>
      <c r="J32" s="49">
        <v>63.16</v>
      </c>
      <c r="K32" s="49">
        <v>40</v>
      </c>
      <c r="L32" s="49">
        <v>100</v>
      </c>
      <c r="M32" s="49">
        <v>45</v>
      </c>
      <c r="N32" s="49">
        <v>200</v>
      </c>
      <c r="O32" s="49">
        <v>180</v>
      </c>
      <c r="P32" s="49">
        <v>39</v>
      </c>
      <c r="Q32" s="49">
        <v>60</v>
      </c>
      <c r="R32" s="49">
        <v>218.48</v>
      </c>
      <c r="S32" s="49">
        <v>45</v>
      </c>
      <c r="T32" s="49">
        <v>220</v>
      </c>
      <c r="U32" s="49">
        <v>205</v>
      </c>
      <c r="V32" s="49">
        <v>96</v>
      </c>
      <c r="W32" s="49">
        <v>45</v>
      </c>
      <c r="X32" s="49">
        <v>366.16</v>
      </c>
      <c r="Y32" s="49">
        <v>80</v>
      </c>
      <c r="Z32" s="49">
        <v>220</v>
      </c>
      <c r="AA32" s="49">
        <v>1.9</v>
      </c>
      <c r="AB32" s="49">
        <v>10</v>
      </c>
      <c r="AC32" s="134"/>
    </row>
    <row r="33" ht="16.35" spans="1:29">
      <c r="A33" s="50" t="s">
        <v>48</v>
      </c>
      <c r="B33" s="51"/>
      <c r="C33" s="52">
        <f>C32*C31</f>
        <v>260</v>
      </c>
      <c r="D33" s="52">
        <f t="shared" ref="D33:AB33" si="3">D32*D31</f>
        <v>255.5</v>
      </c>
      <c r="E33" s="52">
        <f t="shared" si="3"/>
        <v>63.92</v>
      </c>
      <c r="F33" s="52">
        <f t="shared" si="3"/>
        <v>16.5</v>
      </c>
      <c r="G33" s="52">
        <f t="shared" si="3"/>
        <v>28</v>
      </c>
      <c r="H33" s="52">
        <f t="shared" si="3"/>
        <v>7.2</v>
      </c>
      <c r="I33" s="52">
        <f t="shared" si="3"/>
        <v>7.7</v>
      </c>
      <c r="J33" s="52">
        <f t="shared" si="3"/>
        <v>60.6336</v>
      </c>
      <c r="K33" s="52">
        <f t="shared" si="3"/>
        <v>42</v>
      </c>
      <c r="L33" s="52">
        <f t="shared" si="3"/>
        <v>52</v>
      </c>
      <c r="M33" s="52">
        <f t="shared" si="3"/>
        <v>40.5</v>
      </c>
      <c r="N33" s="52">
        <f t="shared" si="3"/>
        <v>80</v>
      </c>
      <c r="O33" s="52">
        <f t="shared" si="3"/>
        <v>561.6</v>
      </c>
      <c r="P33" s="52">
        <f t="shared" si="3"/>
        <v>11.31</v>
      </c>
      <c r="Q33" s="52">
        <f t="shared" si="3"/>
        <v>19.8</v>
      </c>
      <c r="R33" s="52">
        <f t="shared" si="3"/>
        <v>61.1744</v>
      </c>
      <c r="S33" s="52">
        <f t="shared" si="3"/>
        <v>270.9</v>
      </c>
      <c r="T33" s="52">
        <f t="shared" si="3"/>
        <v>369.6</v>
      </c>
      <c r="U33" s="52">
        <f t="shared" si="3"/>
        <v>340.3</v>
      </c>
      <c r="V33" s="52">
        <f t="shared" si="3"/>
        <v>14.4</v>
      </c>
      <c r="W33" s="52">
        <f t="shared" si="3"/>
        <v>17.1</v>
      </c>
      <c r="X33" s="52">
        <f t="shared" si="3"/>
        <v>208.7112</v>
      </c>
      <c r="Y33" s="52">
        <f t="shared" si="3"/>
        <v>8</v>
      </c>
      <c r="Z33" s="52">
        <f t="shared" si="3"/>
        <v>294.8</v>
      </c>
      <c r="AA33" s="52">
        <f t="shared" si="3"/>
        <v>3.8</v>
      </c>
      <c r="AB33" s="161">
        <f t="shared" si="3"/>
        <v>10</v>
      </c>
      <c r="AC33" s="147">
        <f>SUM(C33:AB33)</f>
        <v>3105.4492</v>
      </c>
    </row>
    <row r="34" ht="15.6" spans="1:29">
      <c r="A34" s="53"/>
      <c r="B34" s="53"/>
      <c r="C34" s="57"/>
      <c r="D34" s="57"/>
      <c r="E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>
        <f>AC33/AC2</f>
        <v>163.444694736842</v>
      </c>
    </row>
    <row r="35" customFormat="1" ht="27" customHeight="1" spans="2:13">
      <c r="B35" s="56" t="s">
        <v>74</v>
      </c>
      <c r="M35" s="57"/>
    </row>
    <row r="36" customFormat="1" ht="27" customHeight="1" spans="2:13">
      <c r="B36" s="56" t="s">
        <v>75</v>
      </c>
      <c r="M36" s="57"/>
    </row>
    <row r="37" customFormat="1" ht="27" customHeight="1" spans="2:2">
      <c r="B37" s="56" t="s">
        <v>76</v>
      </c>
    </row>
  </sheetData>
  <mergeCells count="41">
    <mergeCell ref="A1:AC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4"/>
    <mergeCell ref="A25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8"/>
  </mergeCells>
  <pageMargins left="0.0784722222222222" right="0.196527777777778" top="1.05069444444444" bottom="1.05069444444444" header="0.708333333333333" footer="0.786805555555556"/>
  <pageSetup paperSize="9" scale="69" orientation="landscape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6"/>
  <sheetViews>
    <sheetView workbookViewId="0">
      <pane ySplit="7" topLeftCell="A8" activePane="bottomLeft" state="frozen"/>
      <selection/>
      <selection pane="bottomLeft" activeCell="D13" sqref="D13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6.33333333333333" customWidth="1"/>
    <col min="4" max="4" width="7.55555555555556" customWidth="1"/>
    <col min="5" max="5" width="6.55555555555556" customWidth="1"/>
    <col min="6" max="6" width="7" customWidth="1"/>
    <col min="7" max="7" width="6.22222222222222" customWidth="1"/>
    <col min="8" max="10" width="7" customWidth="1"/>
    <col min="11" max="12" width="6.33333333333333" customWidth="1"/>
    <col min="13" max="13" width="6.88888888888889" customWidth="1"/>
    <col min="14" max="14" width="7" customWidth="1"/>
    <col min="15" max="15" width="6.55555555555556" customWidth="1"/>
    <col min="16" max="17" width="6.44444444444444" customWidth="1"/>
    <col min="18" max="19" width="7" customWidth="1"/>
    <col min="20" max="20" width="6.55555555555556" customWidth="1"/>
    <col min="21" max="21" width="6" customWidth="1"/>
    <col min="22" max="23" width="6.66666666666667" customWidth="1"/>
    <col min="24" max="24" width="7" customWidth="1"/>
    <col min="25" max="25" width="6.55555555555556" customWidth="1"/>
    <col min="26" max="26" width="6.77777777777778" customWidth="1"/>
    <col min="27" max="27" width="9.11111111111111" customWidth="1"/>
  </cols>
  <sheetData>
    <row r="1" s="1" customFormat="1" ht="43" customHeight="1" spans="1:1">
      <c r="A1" s="1" t="s">
        <v>0</v>
      </c>
    </row>
    <row r="2" customHeight="1" spans="1:27">
      <c r="A2" s="3"/>
      <c r="B2" s="81" t="s">
        <v>107</v>
      </c>
      <c r="C2" s="82" t="s">
        <v>2</v>
      </c>
      <c r="D2" s="5" t="s">
        <v>3</v>
      </c>
      <c r="E2" s="5" t="s">
        <v>4</v>
      </c>
      <c r="F2" s="5" t="s">
        <v>6</v>
      </c>
      <c r="G2" s="5" t="s">
        <v>108</v>
      </c>
      <c r="H2" s="5" t="s">
        <v>16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79</v>
      </c>
      <c r="R2" s="5" t="s">
        <v>80</v>
      </c>
      <c r="S2" s="5" t="s">
        <v>20</v>
      </c>
      <c r="T2" s="5" t="s">
        <v>109</v>
      </c>
      <c r="U2" s="5" t="s">
        <v>95</v>
      </c>
      <c r="V2" s="5" t="s">
        <v>18</v>
      </c>
      <c r="W2" s="5" t="s">
        <v>82</v>
      </c>
      <c r="X2" s="5" t="s">
        <v>83</v>
      </c>
      <c r="Y2" s="5" t="s">
        <v>110</v>
      </c>
      <c r="Z2" s="58" t="s">
        <v>111</v>
      </c>
      <c r="AA2" s="149">
        <v>15</v>
      </c>
    </row>
    <row r="3" spans="1:27">
      <c r="A3" s="7"/>
      <c r="B3" s="84"/>
      <c r="C3" s="8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0"/>
      <c r="AA3" s="150"/>
    </row>
    <row r="4" spans="1:27">
      <c r="A4" s="7"/>
      <c r="B4" s="84"/>
      <c r="C4" s="85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60"/>
      <c r="AA4" s="150"/>
    </row>
    <row r="5" ht="12" customHeight="1" spans="1:27">
      <c r="A5" s="7"/>
      <c r="B5" s="84"/>
      <c r="C5" s="8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60"/>
      <c r="AA5" s="150"/>
    </row>
    <row r="6" spans="1:27">
      <c r="A6" s="7"/>
      <c r="B6" s="84"/>
      <c r="C6" s="8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0"/>
      <c r="AA6" s="150"/>
    </row>
    <row r="7" ht="28" customHeight="1" spans="1:27">
      <c r="A7" s="11"/>
      <c r="B7" s="87"/>
      <c r="C7" s="8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62"/>
      <c r="AA7" s="151"/>
    </row>
    <row r="8" ht="18" customHeight="1" spans="1:27">
      <c r="A8" s="90"/>
      <c r="B8" s="91"/>
      <c r="C8" s="92">
        <v>1</v>
      </c>
      <c r="D8" s="93">
        <v>2</v>
      </c>
      <c r="E8" s="93">
        <v>3</v>
      </c>
      <c r="F8" s="92">
        <v>4</v>
      </c>
      <c r="G8" s="92">
        <v>5</v>
      </c>
      <c r="H8" s="93">
        <v>6</v>
      </c>
      <c r="I8" s="93">
        <v>7</v>
      </c>
      <c r="J8" s="92">
        <v>8</v>
      </c>
      <c r="K8" s="92">
        <v>9</v>
      </c>
      <c r="L8" s="93">
        <v>10</v>
      </c>
      <c r="M8" s="93">
        <v>11</v>
      </c>
      <c r="N8" s="92">
        <v>12</v>
      </c>
      <c r="O8" s="92">
        <v>13</v>
      </c>
      <c r="P8" s="93">
        <v>14</v>
      </c>
      <c r="Q8" s="93">
        <v>15</v>
      </c>
      <c r="R8" s="92">
        <v>16</v>
      </c>
      <c r="S8" s="92">
        <v>17</v>
      </c>
      <c r="T8" s="93">
        <v>18</v>
      </c>
      <c r="U8" s="93">
        <v>19</v>
      </c>
      <c r="V8" s="92">
        <v>20</v>
      </c>
      <c r="W8" s="92">
        <v>21</v>
      </c>
      <c r="X8" s="93">
        <v>22</v>
      </c>
      <c r="Y8" s="93">
        <v>23</v>
      </c>
      <c r="Z8" s="92">
        <v>24</v>
      </c>
      <c r="AA8" s="142" t="s">
        <v>28</v>
      </c>
    </row>
    <row r="9" spans="1:27">
      <c r="A9" s="18" t="s">
        <v>29</v>
      </c>
      <c r="B9" s="19"/>
      <c r="C9" s="20"/>
      <c r="D9" s="21"/>
      <c r="E9" s="21"/>
      <c r="F9" s="22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65"/>
      <c r="W9" s="65"/>
      <c r="X9" s="65"/>
      <c r="Y9" s="65"/>
      <c r="Z9" s="65"/>
      <c r="AA9" s="67" t="s">
        <v>63</v>
      </c>
    </row>
    <row r="10" spans="1:27">
      <c r="A10" s="23"/>
      <c r="B10" s="24" t="s">
        <v>64</v>
      </c>
      <c r="C10" s="25"/>
      <c r="D10" s="26"/>
      <c r="E10" s="26">
        <v>0.01</v>
      </c>
      <c r="F10" s="27">
        <v>0.00064</v>
      </c>
      <c r="G10" s="27"/>
      <c r="H10" s="26"/>
      <c r="I10" s="26"/>
      <c r="J10" s="26">
        <v>0.0029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8"/>
      <c r="W10" s="68"/>
      <c r="X10" s="68"/>
      <c r="Y10" s="68"/>
      <c r="Z10" s="68"/>
      <c r="AA10" s="70"/>
    </row>
    <row r="11" spans="1:27">
      <c r="A11" s="23"/>
      <c r="B11" s="28" t="s">
        <v>87</v>
      </c>
      <c r="C11" s="25"/>
      <c r="D11" s="26">
        <v>0.0134</v>
      </c>
      <c r="E11" s="26"/>
      <c r="F11" s="27"/>
      <c r="G11" s="27"/>
      <c r="H11" s="26"/>
      <c r="I11" s="26">
        <v>0.018</v>
      </c>
      <c r="J11" s="26"/>
      <c r="K11" s="26">
        <v>0.0404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8"/>
      <c r="W11" s="68"/>
      <c r="X11" s="68"/>
      <c r="Y11" s="68"/>
      <c r="Z11" s="68"/>
      <c r="AA11" s="70"/>
    </row>
    <row r="12" spans="1:27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8"/>
      <c r="W12" s="68"/>
      <c r="X12" s="68"/>
      <c r="Y12" s="68"/>
      <c r="Z12" s="68"/>
      <c r="AA12" s="70"/>
    </row>
    <row r="13" ht="13.95" spans="1:27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71"/>
      <c r="W13" s="71"/>
      <c r="X13" s="71"/>
      <c r="Y13" s="71"/>
      <c r="Z13" s="71"/>
      <c r="AA13" s="70"/>
    </row>
    <row r="14" spans="1:27">
      <c r="A14" s="18" t="s">
        <v>34</v>
      </c>
      <c r="B14" s="19" t="s">
        <v>83</v>
      </c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65"/>
      <c r="W14" s="65"/>
      <c r="X14" s="65">
        <v>0.24</v>
      </c>
      <c r="Y14" s="65"/>
      <c r="Z14" s="65"/>
      <c r="AA14" s="70"/>
    </row>
    <row r="15" spans="1:27">
      <c r="A15" s="23"/>
      <c r="B15" s="24" t="s">
        <v>88</v>
      </c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8"/>
      <c r="W15" s="68">
        <v>1</v>
      </c>
      <c r="X15" s="68"/>
      <c r="Y15" s="68"/>
      <c r="Z15" s="68"/>
      <c r="AA15" s="70"/>
    </row>
    <row r="16" spans="1:27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8"/>
      <c r="W16" s="68"/>
      <c r="X16" s="68"/>
      <c r="Y16" s="68"/>
      <c r="Z16" s="68"/>
      <c r="AA16" s="70"/>
    </row>
    <row r="17" ht="13.95" spans="1:27">
      <c r="A17" s="34"/>
      <c r="B17" s="30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73"/>
      <c r="W17" s="73"/>
      <c r="X17" s="73"/>
      <c r="Y17" s="73"/>
      <c r="Z17" s="73"/>
      <c r="AA17" s="70"/>
    </row>
    <row r="18" ht="16" customHeight="1" spans="1:27">
      <c r="A18" s="38" t="s">
        <v>35</v>
      </c>
      <c r="B18" s="39" t="s">
        <v>112</v>
      </c>
      <c r="C18" s="20"/>
      <c r="D18" s="21"/>
      <c r="E18" s="21"/>
      <c r="F18" s="22"/>
      <c r="G18" s="22">
        <v>0.005</v>
      </c>
      <c r="H18" s="21"/>
      <c r="I18" s="21"/>
      <c r="J18" s="21"/>
      <c r="K18" s="21"/>
      <c r="L18" s="21"/>
      <c r="M18" s="21">
        <v>0.0784</v>
      </c>
      <c r="N18" s="21">
        <v>0.0124</v>
      </c>
      <c r="O18" s="21">
        <v>0.014</v>
      </c>
      <c r="P18" s="21">
        <v>0.003</v>
      </c>
      <c r="Q18" s="21"/>
      <c r="R18" s="21">
        <v>0.084</v>
      </c>
      <c r="S18" s="21"/>
      <c r="T18" s="21"/>
      <c r="U18" s="21"/>
      <c r="V18" s="65"/>
      <c r="W18" s="65"/>
      <c r="X18" s="65"/>
      <c r="Y18" s="65"/>
      <c r="Z18" s="65">
        <v>0.03</v>
      </c>
      <c r="AA18" s="70"/>
    </row>
    <row r="19" spans="1:27">
      <c r="A19" s="40"/>
      <c r="B19" s="41" t="s">
        <v>113</v>
      </c>
      <c r="C19" s="25"/>
      <c r="D19" s="26">
        <v>0.005</v>
      </c>
      <c r="E19" s="26"/>
      <c r="F19" s="27"/>
      <c r="G19" s="27"/>
      <c r="H19" s="26">
        <v>0.047</v>
      </c>
      <c r="I19" s="26"/>
      <c r="J19" s="26"/>
      <c r="K19" s="26">
        <v>0.0104</v>
      </c>
      <c r="L19" s="26"/>
      <c r="M19" s="26"/>
      <c r="N19" s="26">
        <v>0.025</v>
      </c>
      <c r="O19" s="26"/>
      <c r="P19" s="26">
        <v>0.008</v>
      </c>
      <c r="Q19" s="26"/>
      <c r="R19" s="26"/>
      <c r="S19" s="26">
        <v>0.06444</v>
      </c>
      <c r="T19" s="26"/>
      <c r="U19" s="26"/>
      <c r="V19" s="68">
        <v>0.008</v>
      </c>
      <c r="W19" s="68"/>
      <c r="X19" s="68"/>
      <c r="Y19" s="68"/>
      <c r="Z19" s="68"/>
      <c r="AA19" s="70"/>
    </row>
    <row r="20" spans="1:27">
      <c r="A20" s="40"/>
      <c r="B20" s="41" t="s">
        <v>114</v>
      </c>
      <c r="C20" s="25"/>
      <c r="D20" s="26"/>
      <c r="E20" s="26"/>
      <c r="F20" s="27"/>
      <c r="G20" s="27"/>
      <c r="H20" s="26"/>
      <c r="I20" s="26"/>
      <c r="J20" s="26"/>
      <c r="K20" s="26"/>
      <c r="L20" s="26"/>
      <c r="M20" s="26"/>
      <c r="N20" s="26">
        <v>0.006</v>
      </c>
      <c r="O20" s="26"/>
      <c r="P20" s="26">
        <v>0.003</v>
      </c>
      <c r="Q20" s="26"/>
      <c r="R20" s="26"/>
      <c r="S20" s="26"/>
      <c r="T20" s="26">
        <v>0.051</v>
      </c>
      <c r="U20" s="26"/>
      <c r="V20" s="68"/>
      <c r="W20" s="68"/>
      <c r="X20" s="68"/>
      <c r="Y20" s="68"/>
      <c r="Z20" s="68"/>
      <c r="AA20" s="70"/>
    </row>
    <row r="21" spans="1:27">
      <c r="A21" s="40"/>
      <c r="B21" s="41" t="s">
        <v>40</v>
      </c>
      <c r="C21" s="25"/>
      <c r="D21" s="26"/>
      <c r="E21" s="26">
        <v>0.009</v>
      </c>
      <c r="F21" s="27"/>
      <c r="G21" s="27"/>
      <c r="H21" s="26"/>
      <c r="I21" s="26"/>
      <c r="J21" s="26"/>
      <c r="K21" s="26"/>
      <c r="L21" s="26"/>
      <c r="M21" s="26"/>
      <c r="N21" s="26"/>
      <c r="O21" s="26"/>
      <c r="P21" s="26"/>
      <c r="Q21" s="26">
        <v>0.02</v>
      </c>
      <c r="R21" s="26"/>
      <c r="S21" s="26"/>
      <c r="T21" s="26"/>
      <c r="U21" s="26"/>
      <c r="V21" s="68"/>
      <c r="W21" s="68"/>
      <c r="X21" s="68"/>
      <c r="Y21" s="68"/>
      <c r="Z21" s="68"/>
      <c r="AA21" s="70"/>
    </row>
    <row r="22" spans="1:27">
      <c r="A22" s="40"/>
      <c r="B22" s="28" t="s">
        <v>41</v>
      </c>
      <c r="C22" s="25"/>
      <c r="D22" s="26"/>
      <c r="E22" s="26"/>
      <c r="F22" s="27"/>
      <c r="G22" s="27"/>
      <c r="H22" s="26"/>
      <c r="I22" s="26"/>
      <c r="J22" s="26"/>
      <c r="K22" s="26"/>
      <c r="L22" s="26">
        <v>0.0554</v>
      </c>
      <c r="M22" s="26"/>
      <c r="N22" s="26"/>
      <c r="O22" s="26"/>
      <c r="P22" s="26"/>
      <c r="Q22" s="26"/>
      <c r="R22" s="26"/>
      <c r="S22" s="26"/>
      <c r="T22" s="26"/>
      <c r="U22" s="26"/>
      <c r="V22" s="68"/>
      <c r="W22" s="68"/>
      <c r="X22" s="68"/>
      <c r="Y22" s="68"/>
      <c r="Z22" s="68"/>
      <c r="AA22" s="70"/>
    </row>
    <row r="23" ht="13.95" spans="1:27">
      <c r="A23" s="42"/>
      <c r="B23" s="43"/>
      <c r="C23" s="31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71"/>
      <c r="W23" s="71"/>
      <c r="X23" s="71"/>
      <c r="Y23" s="71"/>
      <c r="Z23" s="71"/>
      <c r="AA23" s="70"/>
    </row>
    <row r="24" spans="1:27">
      <c r="A24" s="38" t="s">
        <v>42</v>
      </c>
      <c r="B24" s="19" t="s">
        <v>115</v>
      </c>
      <c r="C24" s="20">
        <v>0.133</v>
      </c>
      <c r="D24" s="21"/>
      <c r="E24" s="21">
        <v>0.007</v>
      </c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0.025</v>
      </c>
      <c r="V24" s="65"/>
      <c r="W24" s="65"/>
      <c r="X24" s="65"/>
      <c r="Y24" s="65"/>
      <c r="Z24" s="65"/>
      <c r="AA24" s="70"/>
    </row>
    <row r="25" spans="1:27">
      <c r="A25" s="40"/>
      <c r="B25" s="24" t="s">
        <v>110</v>
      </c>
      <c r="C25" s="25"/>
      <c r="D25" s="26"/>
      <c r="E25" s="26"/>
      <c r="F25" s="27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8"/>
      <c r="W25" s="68"/>
      <c r="X25" s="68"/>
      <c r="Y25" s="68">
        <v>4</v>
      </c>
      <c r="Z25" s="68"/>
      <c r="AA25" s="70"/>
    </row>
    <row r="26" spans="1:27">
      <c r="A26" s="40"/>
      <c r="B26" s="24" t="s">
        <v>73</v>
      </c>
      <c r="C26" s="25"/>
      <c r="D26" s="26"/>
      <c r="E26" s="26">
        <v>0.009</v>
      </c>
      <c r="F26" s="27">
        <v>0.00061</v>
      </c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68"/>
      <c r="W26" s="68"/>
      <c r="X26" s="68"/>
      <c r="Y26" s="68"/>
      <c r="Z26" s="68"/>
      <c r="AA26" s="70"/>
    </row>
    <row r="27" ht="13.95" spans="1:27">
      <c r="A27" s="42"/>
      <c r="B27" s="30"/>
      <c r="C27" s="31"/>
      <c r="D27" s="32"/>
      <c r="E27" s="32"/>
      <c r="F27" s="33"/>
      <c r="G27" s="3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71"/>
      <c r="W27" s="71"/>
      <c r="X27" s="71"/>
      <c r="Y27" s="71"/>
      <c r="Z27" s="71"/>
      <c r="AA27" s="30"/>
    </row>
    <row r="28" ht="15.6" spans="1:27">
      <c r="A28" s="44" t="s">
        <v>45</v>
      </c>
      <c r="B28" s="45"/>
      <c r="C28" s="20">
        <f t="shared" ref="C28:Y28" si="0">SUM(C9:C27)</f>
        <v>0.133</v>
      </c>
      <c r="D28" s="21">
        <f t="shared" si="0"/>
        <v>0.0184</v>
      </c>
      <c r="E28" s="21">
        <f t="shared" si="0"/>
        <v>0.035</v>
      </c>
      <c r="F28" s="22">
        <f t="shared" si="0"/>
        <v>0.00125</v>
      </c>
      <c r="G28" s="22">
        <f t="shared" si="0"/>
        <v>0.005</v>
      </c>
      <c r="H28" s="22">
        <f t="shared" si="0"/>
        <v>0.047</v>
      </c>
      <c r="I28" s="22">
        <f t="shared" si="0"/>
        <v>0.018</v>
      </c>
      <c r="J28" s="22">
        <f t="shared" si="0"/>
        <v>0.0029</v>
      </c>
      <c r="K28" s="21">
        <f t="shared" si="0"/>
        <v>0.0508</v>
      </c>
      <c r="L28" s="21">
        <f t="shared" si="0"/>
        <v>0.0554</v>
      </c>
      <c r="M28" s="21">
        <f t="shared" si="0"/>
        <v>0.0784</v>
      </c>
      <c r="N28" s="21">
        <f t="shared" si="0"/>
        <v>0.0434</v>
      </c>
      <c r="O28" s="21">
        <f t="shared" si="0"/>
        <v>0.014</v>
      </c>
      <c r="P28" s="21">
        <f t="shared" si="0"/>
        <v>0.014</v>
      </c>
      <c r="Q28" s="21">
        <f t="shared" si="0"/>
        <v>0.02</v>
      </c>
      <c r="R28" s="21">
        <f t="shared" si="0"/>
        <v>0.084</v>
      </c>
      <c r="S28" s="21">
        <f t="shared" si="0"/>
        <v>0.06444</v>
      </c>
      <c r="T28" s="21">
        <f t="shared" si="0"/>
        <v>0.051</v>
      </c>
      <c r="U28" s="21">
        <f t="shared" si="0"/>
        <v>0.025</v>
      </c>
      <c r="V28" s="21">
        <f t="shared" si="0"/>
        <v>0.008</v>
      </c>
      <c r="W28" s="21">
        <f t="shared" si="0"/>
        <v>1</v>
      </c>
      <c r="X28" s="21">
        <f t="shared" si="0"/>
        <v>0.24</v>
      </c>
      <c r="Y28" s="21">
        <v>4</v>
      </c>
      <c r="Z28" s="65">
        <v>0.03</v>
      </c>
      <c r="AA28" s="19"/>
    </row>
    <row r="29" ht="15.6" hidden="1" spans="1:27">
      <c r="A29" s="46" t="s">
        <v>46</v>
      </c>
      <c r="B29" s="47"/>
      <c r="C29" s="25">
        <f>15*C28</f>
        <v>1.995</v>
      </c>
      <c r="D29" s="25">
        <f t="shared" ref="D29:AA29" si="1">15*D28</f>
        <v>0.276</v>
      </c>
      <c r="E29" s="25">
        <f t="shared" si="1"/>
        <v>0.525</v>
      </c>
      <c r="F29" s="25">
        <f t="shared" si="1"/>
        <v>0.01875</v>
      </c>
      <c r="G29" s="25">
        <f t="shared" si="1"/>
        <v>0.075</v>
      </c>
      <c r="H29" s="25">
        <f t="shared" si="1"/>
        <v>0.705</v>
      </c>
      <c r="I29" s="25">
        <f t="shared" si="1"/>
        <v>0.27</v>
      </c>
      <c r="J29" s="25">
        <f t="shared" si="1"/>
        <v>0.0435</v>
      </c>
      <c r="K29" s="25">
        <f t="shared" si="1"/>
        <v>0.762</v>
      </c>
      <c r="L29" s="25">
        <f t="shared" si="1"/>
        <v>0.831</v>
      </c>
      <c r="M29" s="25">
        <f t="shared" si="1"/>
        <v>1.176</v>
      </c>
      <c r="N29" s="25">
        <f t="shared" si="1"/>
        <v>0.651</v>
      </c>
      <c r="O29" s="25">
        <f t="shared" si="1"/>
        <v>0.21</v>
      </c>
      <c r="P29" s="25">
        <f t="shared" si="1"/>
        <v>0.21</v>
      </c>
      <c r="Q29" s="25">
        <f t="shared" si="1"/>
        <v>0.3</v>
      </c>
      <c r="R29" s="25">
        <f t="shared" si="1"/>
        <v>1.26</v>
      </c>
      <c r="S29" s="25">
        <f t="shared" si="1"/>
        <v>0.9666</v>
      </c>
      <c r="T29" s="25">
        <f t="shared" si="1"/>
        <v>0.765</v>
      </c>
      <c r="U29" s="25">
        <f t="shared" si="1"/>
        <v>0.375</v>
      </c>
      <c r="V29" s="25">
        <f t="shared" si="1"/>
        <v>0.12</v>
      </c>
      <c r="W29" s="25">
        <f t="shared" si="1"/>
        <v>15</v>
      </c>
      <c r="X29" s="25">
        <f t="shared" si="1"/>
        <v>3.6</v>
      </c>
      <c r="Y29" s="25">
        <v>4</v>
      </c>
      <c r="Z29" s="25">
        <f>15*Z28</f>
        <v>0.45</v>
      </c>
      <c r="AA29" s="24"/>
    </row>
    <row r="30" ht="15.6" spans="1:27">
      <c r="A30" s="46" t="s">
        <v>46</v>
      </c>
      <c r="B30" s="47"/>
      <c r="C30" s="48">
        <f t="shared" ref="C30:X30" si="2">ROUND(C29,2)</f>
        <v>2</v>
      </c>
      <c r="D30" s="49">
        <f t="shared" si="2"/>
        <v>0.28</v>
      </c>
      <c r="E30" s="48">
        <f t="shared" si="2"/>
        <v>0.53</v>
      </c>
      <c r="F30" s="49">
        <f t="shared" si="2"/>
        <v>0.02</v>
      </c>
      <c r="G30" s="48">
        <f t="shared" si="2"/>
        <v>0.08</v>
      </c>
      <c r="H30" s="49">
        <f t="shared" si="2"/>
        <v>0.71</v>
      </c>
      <c r="I30" s="49">
        <f t="shared" si="2"/>
        <v>0.27</v>
      </c>
      <c r="J30" s="49">
        <f t="shared" si="2"/>
        <v>0.04</v>
      </c>
      <c r="K30" s="49">
        <f t="shared" si="2"/>
        <v>0.76</v>
      </c>
      <c r="L30" s="49">
        <f t="shared" si="2"/>
        <v>0.83</v>
      </c>
      <c r="M30" s="49">
        <f t="shared" si="2"/>
        <v>1.18</v>
      </c>
      <c r="N30" s="49">
        <f t="shared" si="2"/>
        <v>0.65</v>
      </c>
      <c r="O30" s="49">
        <f t="shared" si="2"/>
        <v>0.21</v>
      </c>
      <c r="P30" s="49">
        <f t="shared" si="2"/>
        <v>0.21</v>
      </c>
      <c r="Q30" s="49">
        <f t="shared" si="2"/>
        <v>0.3</v>
      </c>
      <c r="R30" s="49">
        <f t="shared" si="2"/>
        <v>1.26</v>
      </c>
      <c r="S30" s="49">
        <f t="shared" si="2"/>
        <v>0.97</v>
      </c>
      <c r="T30" s="49">
        <f t="shared" si="2"/>
        <v>0.77</v>
      </c>
      <c r="U30" s="49">
        <f t="shared" si="2"/>
        <v>0.38</v>
      </c>
      <c r="V30" s="49">
        <f t="shared" si="2"/>
        <v>0.12</v>
      </c>
      <c r="W30" s="49">
        <f t="shared" si="2"/>
        <v>15</v>
      </c>
      <c r="X30" s="49">
        <f t="shared" si="2"/>
        <v>3.6</v>
      </c>
      <c r="Y30" s="49">
        <v>4</v>
      </c>
      <c r="Z30" s="69">
        <v>0.5</v>
      </c>
      <c r="AA30" s="79"/>
    </row>
    <row r="31" ht="15.6" spans="1:27">
      <c r="A31" s="46" t="s">
        <v>47</v>
      </c>
      <c r="B31" s="47"/>
      <c r="C31" s="49">
        <v>65</v>
      </c>
      <c r="D31" s="49">
        <v>730</v>
      </c>
      <c r="E31" s="49">
        <v>68</v>
      </c>
      <c r="F31" s="49">
        <v>1400</v>
      </c>
      <c r="G31" s="49">
        <v>35</v>
      </c>
      <c r="H31" s="49">
        <v>105.55</v>
      </c>
      <c r="I31" s="49">
        <v>500</v>
      </c>
      <c r="J31" s="49">
        <v>180</v>
      </c>
      <c r="K31" s="49">
        <v>63.16</v>
      </c>
      <c r="L31" s="49">
        <v>40</v>
      </c>
      <c r="M31" s="49">
        <v>45</v>
      </c>
      <c r="N31" s="49">
        <v>39</v>
      </c>
      <c r="O31" s="49">
        <v>60</v>
      </c>
      <c r="P31" s="49">
        <v>218.48</v>
      </c>
      <c r="Q31" s="49">
        <v>200</v>
      </c>
      <c r="R31" s="49">
        <v>220</v>
      </c>
      <c r="S31" s="49">
        <v>450</v>
      </c>
      <c r="T31" s="49">
        <v>120</v>
      </c>
      <c r="U31" s="49">
        <v>35</v>
      </c>
      <c r="V31" s="49">
        <v>96</v>
      </c>
      <c r="W31" s="49">
        <v>15</v>
      </c>
      <c r="X31" s="49">
        <v>104.4444</v>
      </c>
      <c r="Y31" s="49">
        <v>35</v>
      </c>
      <c r="Z31" s="69">
        <v>230</v>
      </c>
      <c r="AA31" s="79"/>
    </row>
    <row r="32" ht="16.35" spans="1:27">
      <c r="A32" s="50" t="s">
        <v>48</v>
      </c>
      <c r="B32" s="51"/>
      <c r="C32" s="52">
        <f>C30*C31</f>
        <v>130</v>
      </c>
      <c r="D32" s="52">
        <f t="shared" ref="D32:AA32" si="3">D30*D31</f>
        <v>204.4</v>
      </c>
      <c r="E32" s="52">
        <f t="shared" si="3"/>
        <v>36.04</v>
      </c>
      <c r="F32" s="52">
        <f t="shared" si="3"/>
        <v>28</v>
      </c>
      <c r="G32" s="52">
        <f t="shared" si="3"/>
        <v>2.8</v>
      </c>
      <c r="H32" s="52">
        <f t="shared" si="3"/>
        <v>74.9405</v>
      </c>
      <c r="I32" s="52">
        <f t="shared" si="3"/>
        <v>135</v>
      </c>
      <c r="J32" s="52">
        <f t="shared" si="3"/>
        <v>7.2</v>
      </c>
      <c r="K32" s="52">
        <f t="shared" si="3"/>
        <v>48.0016</v>
      </c>
      <c r="L32" s="52">
        <f t="shared" si="3"/>
        <v>33.2</v>
      </c>
      <c r="M32" s="52">
        <f t="shared" si="3"/>
        <v>53.1</v>
      </c>
      <c r="N32" s="52">
        <f t="shared" si="3"/>
        <v>25.35</v>
      </c>
      <c r="O32" s="52">
        <f t="shared" si="3"/>
        <v>12.6</v>
      </c>
      <c r="P32" s="52">
        <f t="shared" si="3"/>
        <v>45.8808</v>
      </c>
      <c r="Q32" s="52">
        <f t="shared" si="3"/>
        <v>60</v>
      </c>
      <c r="R32" s="52">
        <f t="shared" si="3"/>
        <v>277.2</v>
      </c>
      <c r="S32" s="52">
        <f t="shared" si="3"/>
        <v>436.5</v>
      </c>
      <c r="T32" s="52">
        <f t="shared" si="3"/>
        <v>92.4</v>
      </c>
      <c r="U32" s="52">
        <f t="shared" si="3"/>
        <v>13.3</v>
      </c>
      <c r="V32" s="52">
        <f t="shared" si="3"/>
        <v>11.52</v>
      </c>
      <c r="W32" s="52">
        <f t="shared" si="3"/>
        <v>225</v>
      </c>
      <c r="X32" s="52">
        <f t="shared" si="3"/>
        <v>375.99984</v>
      </c>
      <c r="Y32" s="52">
        <f t="shared" si="3"/>
        <v>140</v>
      </c>
      <c r="Z32" s="52">
        <f t="shared" si="3"/>
        <v>115</v>
      </c>
      <c r="AA32" s="80">
        <f>SUM(C32:Z32)</f>
        <v>2583.43274</v>
      </c>
    </row>
    <row r="33" ht="15.6" spans="1:27">
      <c r="A33" s="53"/>
      <c r="B33" s="5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>
        <f>AA32/AA2</f>
        <v>172.228849333333</v>
      </c>
    </row>
    <row r="34" customFormat="1" ht="27" customHeight="1" spans="2:13">
      <c r="B34" s="56" t="s">
        <v>74</v>
      </c>
      <c r="M34" s="57"/>
    </row>
    <row r="35" customFormat="1" ht="27" customHeight="1" spans="2:13">
      <c r="B35" s="56" t="s">
        <v>75</v>
      </c>
      <c r="M35" s="57"/>
    </row>
    <row r="36" customFormat="1" ht="27" customHeight="1" spans="2:2">
      <c r="B36" s="56" t="s">
        <v>76</v>
      </c>
    </row>
  </sheetData>
  <mergeCells count="39">
    <mergeCell ref="A1:Z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6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8"/>
  <sheetViews>
    <sheetView workbookViewId="0">
      <pane ySplit="7" topLeftCell="A8" activePane="bottomLeft" state="frozen"/>
      <selection/>
      <selection pane="bottomLeft" activeCell="D14" sqref="D14"/>
    </sheetView>
  </sheetViews>
  <sheetFormatPr defaultColWidth="11.537037037037" defaultRowHeight="13.2"/>
  <cols>
    <col min="1" max="1" width="6.33333333333333" customWidth="1"/>
    <col min="2" max="2" width="27.6666666666667" customWidth="1"/>
    <col min="3" max="3" width="7.11111111111111" customWidth="1"/>
    <col min="4" max="4" width="7" customWidth="1"/>
    <col min="5" max="5" width="6.55555555555556" customWidth="1"/>
    <col min="6" max="6" width="6.77777777777778" customWidth="1"/>
    <col min="7" max="8" width="7.22222222222222" customWidth="1"/>
    <col min="9" max="9" width="6.11111111111111" customWidth="1"/>
    <col min="10" max="10" width="6.22222222222222" customWidth="1"/>
    <col min="11" max="11" width="6" customWidth="1"/>
    <col min="12" max="12" width="6.77777777777778" customWidth="1"/>
    <col min="13" max="13" width="6.44444444444444" customWidth="1"/>
    <col min="14" max="14" width="6.33333333333333" customWidth="1"/>
    <col min="15" max="15" width="6.11111111111111" customWidth="1"/>
    <col min="16" max="16" width="6.55555555555556" customWidth="1"/>
    <col min="17" max="17" width="6.11111111111111" customWidth="1"/>
    <col min="18" max="18" width="6" customWidth="1"/>
    <col min="19" max="19" width="6.11111111111111" customWidth="1"/>
    <col min="20" max="20" width="7.44444444444444" customWidth="1"/>
    <col min="21" max="21" width="7.22222222222222" customWidth="1"/>
    <col min="22" max="22" width="7" customWidth="1"/>
    <col min="23" max="23" width="6.11111111111111" customWidth="1"/>
    <col min="24" max="24" width="7.22222222222222" customWidth="1"/>
    <col min="25" max="25" width="6.22222222222222" customWidth="1"/>
    <col min="26" max="26" width="8.22222222222222" customWidth="1"/>
  </cols>
  <sheetData>
    <row r="1" s="1" customFormat="1" ht="22" customHeight="1" spans="1:1">
      <c r="A1" s="1" t="s">
        <v>0</v>
      </c>
    </row>
    <row r="2" customHeight="1" spans="1:26">
      <c r="A2" s="3"/>
      <c r="B2" s="4" t="s">
        <v>116</v>
      </c>
      <c r="C2" s="5" t="s">
        <v>2</v>
      </c>
      <c r="D2" s="5" t="s">
        <v>3</v>
      </c>
      <c r="E2" s="5" t="s">
        <v>4</v>
      </c>
      <c r="F2" s="5" t="s">
        <v>57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81</v>
      </c>
      <c r="R2" s="5" t="s">
        <v>117</v>
      </c>
      <c r="S2" s="5" t="s">
        <v>56</v>
      </c>
      <c r="T2" s="5" t="s">
        <v>96</v>
      </c>
      <c r="U2" s="5" t="s">
        <v>118</v>
      </c>
      <c r="V2" s="5" t="s">
        <v>21</v>
      </c>
      <c r="W2" s="5" t="s">
        <v>60</v>
      </c>
      <c r="X2" s="5" t="s">
        <v>24</v>
      </c>
      <c r="Y2" s="5" t="s">
        <v>25</v>
      </c>
      <c r="Z2" s="149">
        <v>15</v>
      </c>
    </row>
    <row r="3" spans="1:26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50"/>
    </row>
    <row r="4" spans="1:26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50"/>
    </row>
    <row r="5" ht="12" customHeight="1" spans="1:26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50"/>
    </row>
    <row r="6" spans="1:26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0"/>
    </row>
    <row r="7" ht="28" customHeight="1" spans="1:26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67"/>
    </row>
    <row r="8" ht="16" customHeight="1" spans="1:26">
      <c r="A8" s="90"/>
      <c r="B8" s="156"/>
      <c r="C8" s="157">
        <v>1</v>
      </c>
      <c r="D8" s="157">
        <v>2</v>
      </c>
      <c r="E8" s="157">
        <v>3</v>
      </c>
      <c r="F8" s="157">
        <v>4</v>
      </c>
      <c r="G8" s="157">
        <v>5</v>
      </c>
      <c r="H8" s="157">
        <v>6</v>
      </c>
      <c r="I8" s="157">
        <v>7</v>
      </c>
      <c r="J8" s="157">
        <v>8</v>
      </c>
      <c r="K8" s="157">
        <v>9</v>
      </c>
      <c r="L8" s="157">
        <v>10</v>
      </c>
      <c r="M8" s="157">
        <v>11</v>
      </c>
      <c r="N8" s="157">
        <v>12</v>
      </c>
      <c r="O8" s="157">
        <v>13</v>
      </c>
      <c r="P8" s="157">
        <v>14</v>
      </c>
      <c r="Q8" s="157">
        <v>15</v>
      </c>
      <c r="R8" s="157">
        <v>16</v>
      </c>
      <c r="S8" s="157">
        <v>17</v>
      </c>
      <c r="T8" s="157">
        <v>18</v>
      </c>
      <c r="U8" s="157">
        <v>19</v>
      </c>
      <c r="V8" s="157">
        <v>20</v>
      </c>
      <c r="W8" s="157">
        <v>21</v>
      </c>
      <c r="X8" s="157">
        <v>22</v>
      </c>
      <c r="Y8" s="157">
        <v>23</v>
      </c>
      <c r="Z8" s="91" t="s">
        <v>28</v>
      </c>
    </row>
    <row r="9" spans="1:26">
      <c r="A9" s="18" t="s">
        <v>29</v>
      </c>
      <c r="B9" s="19" t="s">
        <v>119</v>
      </c>
      <c r="C9" s="20">
        <v>0.132</v>
      </c>
      <c r="D9" s="21"/>
      <c r="E9" s="21">
        <v>0.00615</v>
      </c>
      <c r="F9" s="21">
        <v>0.02</v>
      </c>
      <c r="G9" s="22"/>
      <c r="H9" s="22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65"/>
      <c r="V9" s="65"/>
      <c r="W9" s="65"/>
      <c r="X9" s="65"/>
      <c r="Y9" s="65"/>
      <c r="Z9" s="67" t="s">
        <v>120</v>
      </c>
    </row>
    <row r="10" spans="1:26">
      <c r="A10" s="23"/>
      <c r="B10" s="24" t="s">
        <v>32</v>
      </c>
      <c r="C10" s="25"/>
      <c r="D10" s="26"/>
      <c r="E10" s="26">
        <v>0.01</v>
      </c>
      <c r="F10" s="26"/>
      <c r="G10" s="27">
        <v>0.00061</v>
      </c>
      <c r="H10" s="27"/>
      <c r="I10" s="27">
        <v>0.00262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68"/>
      <c r="V10" s="68"/>
      <c r="W10" s="68"/>
      <c r="X10" s="68"/>
      <c r="Y10" s="68"/>
      <c r="Z10" s="70"/>
    </row>
    <row r="11" spans="1:26">
      <c r="A11" s="23"/>
      <c r="B11" s="28" t="s">
        <v>33</v>
      </c>
      <c r="C11" s="25"/>
      <c r="D11" s="26">
        <v>0.011</v>
      </c>
      <c r="E11" s="26"/>
      <c r="F11" s="26"/>
      <c r="G11" s="27"/>
      <c r="H11" s="27">
        <v>0.012</v>
      </c>
      <c r="I11" s="27"/>
      <c r="J11" s="26">
        <v>0.0404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68"/>
      <c r="V11" s="68"/>
      <c r="W11" s="68"/>
      <c r="X11" s="68"/>
      <c r="Y11" s="68"/>
      <c r="Z11" s="70"/>
    </row>
    <row r="12" spans="1:26">
      <c r="A12" s="23"/>
      <c r="B12" s="24"/>
      <c r="C12" s="25"/>
      <c r="D12" s="26"/>
      <c r="E12" s="26"/>
      <c r="F12" s="26"/>
      <c r="G12" s="27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8"/>
      <c r="V12" s="68"/>
      <c r="W12" s="68"/>
      <c r="X12" s="68"/>
      <c r="Y12" s="68"/>
      <c r="Z12" s="70"/>
    </row>
    <row r="13" ht="13.95" spans="1:26">
      <c r="A13" s="29"/>
      <c r="B13" s="30"/>
      <c r="C13" s="31"/>
      <c r="D13" s="32"/>
      <c r="E13" s="32"/>
      <c r="F13" s="32"/>
      <c r="G13" s="33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71"/>
      <c r="V13" s="71"/>
      <c r="W13" s="71"/>
      <c r="X13" s="71"/>
      <c r="Y13" s="71"/>
      <c r="Z13" s="70"/>
    </row>
    <row r="14" spans="1:26">
      <c r="A14" s="18" t="s">
        <v>34</v>
      </c>
      <c r="B14" s="19" t="s">
        <v>96</v>
      </c>
      <c r="C14" s="20"/>
      <c r="D14" s="21"/>
      <c r="E14" s="21"/>
      <c r="F14" s="21"/>
      <c r="G14" s="22"/>
      <c r="H14" s="22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0.125</v>
      </c>
      <c r="U14" s="65"/>
      <c r="V14" s="65"/>
      <c r="W14" s="65"/>
      <c r="X14" s="65"/>
      <c r="Y14" s="65"/>
      <c r="Z14" s="70"/>
    </row>
    <row r="15" spans="1:26">
      <c r="A15" s="23"/>
      <c r="B15" s="24"/>
      <c r="C15" s="25"/>
      <c r="D15" s="26"/>
      <c r="E15" s="26"/>
      <c r="F15" s="26"/>
      <c r="G15" s="27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8"/>
      <c r="V15" s="68"/>
      <c r="W15" s="68"/>
      <c r="X15" s="68"/>
      <c r="Y15" s="68"/>
      <c r="Z15" s="70"/>
    </row>
    <row r="16" spans="1:26">
      <c r="A16" s="23"/>
      <c r="B16" s="24"/>
      <c r="C16" s="25"/>
      <c r="D16" s="26"/>
      <c r="E16" s="26"/>
      <c r="F16" s="26"/>
      <c r="G16" s="27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68"/>
      <c r="V16" s="68"/>
      <c r="W16" s="68"/>
      <c r="X16" s="68"/>
      <c r="Y16" s="68"/>
      <c r="Z16" s="70"/>
    </row>
    <row r="17" ht="13.95" spans="1:26">
      <c r="A17" s="34"/>
      <c r="B17" s="143"/>
      <c r="C17" s="35"/>
      <c r="D17" s="36"/>
      <c r="E17" s="36"/>
      <c r="F17" s="36"/>
      <c r="G17" s="37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73"/>
      <c r="V17" s="73"/>
      <c r="W17" s="73"/>
      <c r="X17" s="73"/>
      <c r="Y17" s="73"/>
      <c r="Z17" s="70"/>
    </row>
    <row r="18" ht="15" customHeight="1" spans="1:26">
      <c r="A18" s="38" t="s">
        <v>35</v>
      </c>
      <c r="B18" s="39" t="s">
        <v>121</v>
      </c>
      <c r="C18" s="20"/>
      <c r="D18" s="21"/>
      <c r="E18" s="21">
        <v>0.001</v>
      </c>
      <c r="F18" s="21"/>
      <c r="G18" s="22"/>
      <c r="H18" s="22"/>
      <c r="I18" s="22"/>
      <c r="J18" s="21"/>
      <c r="K18" s="21"/>
      <c r="L18" s="21"/>
      <c r="M18" s="21">
        <v>0.0794</v>
      </c>
      <c r="N18" s="21">
        <v>0.0134</v>
      </c>
      <c r="O18" s="21">
        <v>0.015</v>
      </c>
      <c r="P18" s="21">
        <v>0.0024</v>
      </c>
      <c r="Q18" s="21">
        <v>0.0564</v>
      </c>
      <c r="R18" s="21"/>
      <c r="S18" s="21">
        <v>0.042</v>
      </c>
      <c r="T18" s="21"/>
      <c r="U18" s="65"/>
      <c r="V18" s="65">
        <v>0.0864</v>
      </c>
      <c r="W18" s="65">
        <v>0.25</v>
      </c>
      <c r="X18" s="65">
        <v>0.008</v>
      </c>
      <c r="Y18" s="65"/>
      <c r="Z18" s="70"/>
    </row>
    <row r="19" spans="1:26">
      <c r="A19" s="40"/>
      <c r="B19" s="102" t="s">
        <v>106</v>
      </c>
      <c r="C19" s="25">
        <v>0.0385</v>
      </c>
      <c r="D19" s="26">
        <v>0.005</v>
      </c>
      <c r="E19" s="26"/>
      <c r="F19" s="26"/>
      <c r="G19" s="27"/>
      <c r="H19" s="27"/>
      <c r="I19" s="27"/>
      <c r="J19" s="26"/>
      <c r="K19" s="26"/>
      <c r="L19" s="26"/>
      <c r="M19" s="26"/>
      <c r="N19" s="26">
        <v>0.01</v>
      </c>
      <c r="O19" s="26"/>
      <c r="P19" s="26">
        <v>0.006</v>
      </c>
      <c r="Q19" s="26"/>
      <c r="R19" s="26"/>
      <c r="S19" s="26"/>
      <c r="T19" s="26"/>
      <c r="U19" s="68">
        <v>0.0464</v>
      </c>
      <c r="V19" s="68"/>
      <c r="W19" s="68"/>
      <c r="X19" s="68"/>
      <c r="Y19" s="68"/>
      <c r="Z19" s="70"/>
    </row>
    <row r="20" spans="1:26">
      <c r="A20" s="40"/>
      <c r="B20" s="102" t="s">
        <v>122</v>
      </c>
      <c r="C20" s="25"/>
      <c r="D20" s="26"/>
      <c r="E20" s="26"/>
      <c r="F20" s="26"/>
      <c r="G20" s="27"/>
      <c r="H20" s="27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68"/>
      <c r="V20" s="68"/>
      <c r="W20" s="68"/>
      <c r="X20" s="68"/>
      <c r="Y20" s="68"/>
      <c r="Z20" s="70"/>
    </row>
    <row r="21" spans="1:26">
      <c r="A21" s="40"/>
      <c r="B21" s="102" t="s">
        <v>104</v>
      </c>
      <c r="C21" s="25"/>
      <c r="D21" s="26"/>
      <c r="E21" s="26"/>
      <c r="F21" s="26"/>
      <c r="G21" s="27"/>
      <c r="H21" s="27"/>
      <c r="I21" s="27"/>
      <c r="J21" s="26"/>
      <c r="K21" s="26"/>
      <c r="L21" s="26"/>
      <c r="M21" s="26"/>
      <c r="N21" s="26"/>
      <c r="O21" s="26"/>
      <c r="P21" s="26">
        <v>0.003</v>
      </c>
      <c r="Q21" s="26"/>
      <c r="R21" s="26"/>
      <c r="S21" s="26">
        <v>0.05</v>
      </c>
      <c r="T21" s="26">
        <v>0.03</v>
      </c>
      <c r="U21" s="68"/>
      <c r="V21" s="68"/>
      <c r="W21" s="68"/>
      <c r="X21" s="68"/>
      <c r="Y21" s="68"/>
      <c r="Z21" s="70"/>
    </row>
    <row r="22" spans="1:26">
      <c r="A22" s="40"/>
      <c r="B22" s="41" t="s">
        <v>40</v>
      </c>
      <c r="C22" s="25"/>
      <c r="D22" s="26"/>
      <c r="E22" s="26">
        <v>0.009</v>
      </c>
      <c r="F22" s="26"/>
      <c r="G22" s="27"/>
      <c r="H22" s="27"/>
      <c r="I22" s="27"/>
      <c r="J22" s="26"/>
      <c r="K22" s="26"/>
      <c r="L22" s="26">
        <v>0.02</v>
      </c>
      <c r="M22" s="26"/>
      <c r="N22" s="26"/>
      <c r="O22" s="26"/>
      <c r="P22" s="26"/>
      <c r="Q22" s="26"/>
      <c r="R22" s="26"/>
      <c r="S22" s="26"/>
      <c r="T22" s="26"/>
      <c r="U22" s="68"/>
      <c r="V22" s="68"/>
      <c r="W22" s="68"/>
      <c r="X22" s="68"/>
      <c r="Y22" s="68"/>
      <c r="Z22" s="70"/>
    </row>
    <row r="23" spans="1:26">
      <c r="A23" s="40"/>
      <c r="B23" s="28" t="s">
        <v>41</v>
      </c>
      <c r="C23" s="25"/>
      <c r="D23" s="26"/>
      <c r="E23" s="26"/>
      <c r="F23" s="26"/>
      <c r="G23" s="27"/>
      <c r="H23" s="27"/>
      <c r="I23" s="27"/>
      <c r="J23" s="26"/>
      <c r="K23" s="26">
        <v>0.0554</v>
      </c>
      <c r="L23" s="26"/>
      <c r="M23" s="26"/>
      <c r="N23" s="26"/>
      <c r="O23" s="26"/>
      <c r="P23" s="26"/>
      <c r="Q23" s="26"/>
      <c r="R23" s="26"/>
      <c r="S23" s="26"/>
      <c r="T23" s="26"/>
      <c r="U23" s="68"/>
      <c r="V23" s="68"/>
      <c r="W23" s="68"/>
      <c r="X23" s="68"/>
      <c r="Y23" s="68"/>
      <c r="Z23" s="70"/>
    </row>
    <row r="24" ht="13.95" spans="1:26">
      <c r="A24" s="42"/>
      <c r="B24" s="43"/>
      <c r="C24" s="31"/>
      <c r="D24" s="32"/>
      <c r="E24" s="32"/>
      <c r="F24" s="32"/>
      <c r="G24" s="33"/>
      <c r="H24" s="33"/>
      <c r="I24" s="3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71"/>
      <c r="V24" s="71"/>
      <c r="W24" s="71"/>
      <c r="X24" s="71"/>
      <c r="Y24" s="71"/>
      <c r="Z24" s="70"/>
    </row>
    <row r="25" spans="1:26">
      <c r="A25" s="38" t="s">
        <v>42</v>
      </c>
      <c r="B25" s="19" t="s">
        <v>123</v>
      </c>
      <c r="C25" s="20">
        <v>0.0296</v>
      </c>
      <c r="D25" s="21">
        <v>0.002</v>
      </c>
      <c r="E25" s="21"/>
      <c r="F25" s="21"/>
      <c r="G25" s="22"/>
      <c r="H25" s="22"/>
      <c r="I25" s="22"/>
      <c r="J25" s="21"/>
      <c r="K25" s="21">
        <v>0.0244</v>
      </c>
      <c r="L25" s="21"/>
      <c r="M25" s="21"/>
      <c r="N25" s="21"/>
      <c r="O25" s="21"/>
      <c r="P25" s="21"/>
      <c r="Q25" s="21"/>
      <c r="R25" s="21"/>
      <c r="S25" s="21"/>
      <c r="T25" s="21"/>
      <c r="U25" s="65"/>
      <c r="V25" s="65"/>
      <c r="W25" s="65"/>
      <c r="X25" s="65"/>
      <c r="Y25" s="65">
        <v>1.5</v>
      </c>
      <c r="Z25" s="70"/>
    </row>
    <row r="26" spans="1:26">
      <c r="A26" s="40"/>
      <c r="B26" s="24" t="s">
        <v>124</v>
      </c>
      <c r="C26" s="25"/>
      <c r="D26" s="26"/>
      <c r="E26" s="26">
        <v>0.0072</v>
      </c>
      <c r="F26" s="26"/>
      <c r="G26" s="27">
        <v>0.0006</v>
      </c>
      <c r="H26" s="27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68"/>
      <c r="V26" s="68"/>
      <c r="W26" s="68"/>
      <c r="X26" s="68"/>
      <c r="Y26" s="68"/>
      <c r="Z26" s="70"/>
    </row>
    <row r="27" spans="1:26">
      <c r="A27" s="40"/>
      <c r="B27" s="24" t="s">
        <v>41</v>
      </c>
      <c r="C27" s="25"/>
      <c r="D27" s="26"/>
      <c r="E27" s="26"/>
      <c r="F27" s="26"/>
      <c r="G27" s="27"/>
      <c r="H27" s="27"/>
      <c r="I27" s="27"/>
      <c r="J27" s="26"/>
      <c r="K27" s="26"/>
      <c r="L27" s="26"/>
      <c r="M27" s="26"/>
      <c r="N27" s="36"/>
      <c r="O27" s="36"/>
      <c r="P27" s="36"/>
      <c r="Q27" s="36"/>
      <c r="R27" s="36"/>
      <c r="S27" s="36"/>
      <c r="T27" s="36"/>
      <c r="U27" s="73"/>
      <c r="V27" s="73"/>
      <c r="W27" s="73"/>
      <c r="X27" s="73"/>
      <c r="Y27" s="73"/>
      <c r="Z27" s="70"/>
    </row>
    <row r="28" spans="1:26">
      <c r="A28" s="40"/>
      <c r="B28" s="24" t="s">
        <v>117</v>
      </c>
      <c r="C28" s="25"/>
      <c r="D28" s="26"/>
      <c r="E28" s="26"/>
      <c r="F28" s="26"/>
      <c r="G28" s="27"/>
      <c r="H28" s="27"/>
      <c r="I28" s="27"/>
      <c r="J28" s="26"/>
      <c r="K28" s="26"/>
      <c r="L28" s="26"/>
      <c r="M28" s="26"/>
      <c r="N28" s="36"/>
      <c r="O28" s="36"/>
      <c r="P28" s="36"/>
      <c r="Q28" s="36"/>
      <c r="R28" s="36">
        <v>0.035</v>
      </c>
      <c r="S28" s="36"/>
      <c r="T28" s="36"/>
      <c r="U28" s="73"/>
      <c r="V28" s="73"/>
      <c r="W28" s="73"/>
      <c r="X28" s="73"/>
      <c r="Y28" s="73"/>
      <c r="Z28" s="70"/>
    </row>
    <row r="29" ht="13.95" spans="1:26">
      <c r="A29" s="42"/>
      <c r="B29" s="30"/>
      <c r="C29" s="31"/>
      <c r="D29" s="32"/>
      <c r="E29" s="32"/>
      <c r="F29" s="32"/>
      <c r="G29" s="33"/>
      <c r="H29" s="33"/>
      <c r="I29" s="33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71"/>
      <c r="V29" s="71"/>
      <c r="W29" s="71"/>
      <c r="X29" s="71"/>
      <c r="Y29" s="71"/>
      <c r="Z29" s="75"/>
    </row>
    <row r="30" ht="15.6" spans="1:26">
      <c r="A30" s="44" t="s">
        <v>45</v>
      </c>
      <c r="B30" s="45"/>
      <c r="C30" s="20">
        <f t="shared" ref="C30:AA30" si="0">SUM(C9:C29)</f>
        <v>0.2001</v>
      </c>
      <c r="D30" s="21">
        <f t="shared" si="0"/>
        <v>0.018</v>
      </c>
      <c r="E30" s="21">
        <f t="shared" si="0"/>
        <v>0.03335</v>
      </c>
      <c r="F30" s="21">
        <f t="shared" si="0"/>
        <v>0.02</v>
      </c>
      <c r="G30" s="22">
        <f t="shared" si="0"/>
        <v>0.00121</v>
      </c>
      <c r="H30" s="21">
        <f t="shared" si="0"/>
        <v>0.012</v>
      </c>
      <c r="I30" s="22">
        <f t="shared" si="0"/>
        <v>0.00262</v>
      </c>
      <c r="J30" s="21">
        <f t="shared" si="0"/>
        <v>0.0404</v>
      </c>
      <c r="K30" s="21">
        <f t="shared" si="0"/>
        <v>0.0798</v>
      </c>
      <c r="L30" s="21">
        <f t="shared" si="0"/>
        <v>0.02</v>
      </c>
      <c r="M30" s="21">
        <f t="shared" si="0"/>
        <v>0.0794</v>
      </c>
      <c r="N30" s="21">
        <f t="shared" si="0"/>
        <v>0.0234</v>
      </c>
      <c r="O30" s="21">
        <f t="shared" si="0"/>
        <v>0.015</v>
      </c>
      <c r="P30" s="21">
        <f t="shared" si="0"/>
        <v>0.0114</v>
      </c>
      <c r="Q30" s="21">
        <f t="shared" si="0"/>
        <v>0.0564</v>
      </c>
      <c r="R30" s="21">
        <f t="shared" si="0"/>
        <v>0.035</v>
      </c>
      <c r="S30" s="21">
        <f t="shared" si="0"/>
        <v>0.092</v>
      </c>
      <c r="T30" s="21">
        <f t="shared" si="0"/>
        <v>0.155</v>
      </c>
      <c r="U30" s="21">
        <f t="shared" si="0"/>
        <v>0.0464</v>
      </c>
      <c r="V30" s="21">
        <f t="shared" si="0"/>
        <v>0.0864</v>
      </c>
      <c r="W30" s="21">
        <f t="shared" si="0"/>
        <v>0.25</v>
      </c>
      <c r="X30" s="21">
        <f t="shared" si="0"/>
        <v>0.008</v>
      </c>
      <c r="Y30" s="21">
        <v>1.5</v>
      </c>
      <c r="Z30" s="19"/>
    </row>
    <row r="31" ht="15.6" hidden="1" spans="1:26">
      <c r="A31" s="46" t="s">
        <v>46</v>
      </c>
      <c r="B31" s="47"/>
      <c r="C31" s="25">
        <f>15*C30</f>
        <v>3.0015</v>
      </c>
      <c r="D31" s="25">
        <f t="shared" ref="D31:AC31" si="1">15*D30</f>
        <v>0.27</v>
      </c>
      <c r="E31" s="25">
        <f t="shared" si="1"/>
        <v>0.50025</v>
      </c>
      <c r="F31" s="25">
        <f t="shared" si="1"/>
        <v>0.3</v>
      </c>
      <c r="G31" s="25">
        <f t="shared" si="1"/>
        <v>0.01815</v>
      </c>
      <c r="H31" s="25">
        <f t="shared" si="1"/>
        <v>0.18</v>
      </c>
      <c r="I31" s="25">
        <f t="shared" si="1"/>
        <v>0.0393</v>
      </c>
      <c r="J31" s="25">
        <f t="shared" si="1"/>
        <v>0.606</v>
      </c>
      <c r="K31" s="25">
        <f t="shared" si="1"/>
        <v>1.197</v>
      </c>
      <c r="L31" s="25">
        <f t="shared" si="1"/>
        <v>0.3</v>
      </c>
      <c r="M31" s="25">
        <f t="shared" si="1"/>
        <v>1.191</v>
      </c>
      <c r="N31" s="25">
        <f t="shared" si="1"/>
        <v>0.351</v>
      </c>
      <c r="O31" s="25">
        <f t="shared" si="1"/>
        <v>0.225</v>
      </c>
      <c r="P31" s="25">
        <f t="shared" si="1"/>
        <v>0.171</v>
      </c>
      <c r="Q31" s="25">
        <f t="shared" si="1"/>
        <v>0.846</v>
      </c>
      <c r="R31" s="25">
        <f t="shared" si="1"/>
        <v>0.525</v>
      </c>
      <c r="S31" s="25">
        <f t="shared" si="1"/>
        <v>1.38</v>
      </c>
      <c r="T31" s="25">
        <f t="shared" si="1"/>
        <v>2.325</v>
      </c>
      <c r="U31" s="25">
        <f t="shared" si="1"/>
        <v>0.696</v>
      </c>
      <c r="V31" s="25">
        <f t="shared" si="1"/>
        <v>1.296</v>
      </c>
      <c r="W31" s="25">
        <v>0.25</v>
      </c>
      <c r="X31" s="25">
        <f>15*X30</f>
        <v>0.12</v>
      </c>
      <c r="Y31" s="25">
        <v>23</v>
      </c>
      <c r="Z31" s="133"/>
    </row>
    <row r="32" ht="15.6" spans="1:26">
      <c r="A32" s="46" t="s">
        <v>46</v>
      </c>
      <c r="B32" s="47"/>
      <c r="C32" s="48">
        <f t="shared" ref="C32:Y32" si="2">ROUND(C31,2)</f>
        <v>3</v>
      </c>
      <c r="D32" s="49">
        <f t="shared" si="2"/>
        <v>0.27</v>
      </c>
      <c r="E32" s="49">
        <f t="shared" si="2"/>
        <v>0.5</v>
      </c>
      <c r="F32" s="49">
        <f t="shared" si="2"/>
        <v>0.3</v>
      </c>
      <c r="G32" s="49">
        <f t="shared" si="2"/>
        <v>0.02</v>
      </c>
      <c r="H32" s="49">
        <f t="shared" si="2"/>
        <v>0.18</v>
      </c>
      <c r="I32" s="49">
        <f t="shared" si="2"/>
        <v>0.04</v>
      </c>
      <c r="J32" s="49">
        <f t="shared" si="2"/>
        <v>0.61</v>
      </c>
      <c r="K32" s="49">
        <f t="shared" si="2"/>
        <v>1.2</v>
      </c>
      <c r="L32" s="49">
        <f t="shared" si="2"/>
        <v>0.3</v>
      </c>
      <c r="M32" s="49">
        <f t="shared" si="2"/>
        <v>1.19</v>
      </c>
      <c r="N32" s="49">
        <f t="shared" si="2"/>
        <v>0.35</v>
      </c>
      <c r="O32" s="49">
        <f t="shared" si="2"/>
        <v>0.23</v>
      </c>
      <c r="P32" s="49">
        <f t="shared" si="2"/>
        <v>0.17</v>
      </c>
      <c r="Q32" s="49">
        <f t="shared" si="2"/>
        <v>0.85</v>
      </c>
      <c r="R32" s="49">
        <f t="shared" si="2"/>
        <v>0.53</v>
      </c>
      <c r="S32" s="49">
        <f t="shared" si="2"/>
        <v>1.38</v>
      </c>
      <c r="T32" s="49">
        <f t="shared" si="2"/>
        <v>2.33</v>
      </c>
      <c r="U32" s="49">
        <f t="shared" si="2"/>
        <v>0.7</v>
      </c>
      <c r="V32" s="49">
        <f t="shared" si="2"/>
        <v>1.3</v>
      </c>
      <c r="W32" s="49">
        <v>0.25</v>
      </c>
      <c r="X32" s="49">
        <f>ROUND(X31,2)</f>
        <v>0.12</v>
      </c>
      <c r="Y32" s="49">
        <v>23</v>
      </c>
      <c r="Z32" s="133"/>
    </row>
    <row r="33" ht="15.6" spans="1:26">
      <c r="A33" s="46" t="s">
        <v>47</v>
      </c>
      <c r="B33" s="47"/>
      <c r="C33" s="49">
        <v>65</v>
      </c>
      <c r="D33" s="49">
        <v>730</v>
      </c>
      <c r="E33" s="49">
        <v>68</v>
      </c>
      <c r="F33" s="49">
        <v>80</v>
      </c>
      <c r="G33" s="49">
        <v>1400</v>
      </c>
      <c r="H33" s="49">
        <v>500</v>
      </c>
      <c r="I33" s="49">
        <v>180</v>
      </c>
      <c r="J33" s="49">
        <v>63.16</v>
      </c>
      <c r="K33" s="49">
        <v>40</v>
      </c>
      <c r="L33" s="49">
        <v>200</v>
      </c>
      <c r="M33" s="49">
        <v>45</v>
      </c>
      <c r="N33" s="49">
        <v>39</v>
      </c>
      <c r="O33" s="49">
        <v>60</v>
      </c>
      <c r="P33" s="49">
        <v>218.48</v>
      </c>
      <c r="Q33" s="49">
        <v>59</v>
      </c>
      <c r="R33" s="49">
        <v>140</v>
      </c>
      <c r="S33" s="49">
        <v>45</v>
      </c>
      <c r="T33" s="49">
        <v>100</v>
      </c>
      <c r="U33" s="49">
        <v>420</v>
      </c>
      <c r="V33" s="49">
        <v>220</v>
      </c>
      <c r="W33" s="69">
        <v>17</v>
      </c>
      <c r="X33" s="49">
        <v>366.16</v>
      </c>
      <c r="Y33" s="49">
        <v>10</v>
      </c>
      <c r="Z33" s="79"/>
    </row>
    <row r="34" ht="16.35" spans="1:26">
      <c r="A34" s="50" t="s">
        <v>48</v>
      </c>
      <c r="B34" s="51"/>
      <c r="C34" s="52">
        <f>C32*C33</f>
        <v>195</v>
      </c>
      <c r="D34" s="52">
        <f t="shared" ref="D34:AD34" si="3">D32*D33</f>
        <v>197.1</v>
      </c>
      <c r="E34" s="52">
        <f t="shared" si="3"/>
        <v>34</v>
      </c>
      <c r="F34" s="52">
        <f t="shared" si="3"/>
        <v>24</v>
      </c>
      <c r="G34" s="52">
        <f t="shared" si="3"/>
        <v>28</v>
      </c>
      <c r="H34" s="52">
        <f t="shared" si="3"/>
        <v>90</v>
      </c>
      <c r="I34" s="52">
        <f t="shared" si="3"/>
        <v>7.2</v>
      </c>
      <c r="J34" s="52">
        <f t="shared" si="3"/>
        <v>38.5276</v>
      </c>
      <c r="K34" s="52">
        <f t="shared" si="3"/>
        <v>48</v>
      </c>
      <c r="L34" s="52">
        <f t="shared" si="3"/>
        <v>60</v>
      </c>
      <c r="M34" s="52">
        <f t="shared" si="3"/>
        <v>53.55</v>
      </c>
      <c r="N34" s="52">
        <f t="shared" si="3"/>
        <v>13.65</v>
      </c>
      <c r="O34" s="52">
        <f t="shared" si="3"/>
        <v>13.8</v>
      </c>
      <c r="P34" s="52">
        <f t="shared" si="3"/>
        <v>37.1416</v>
      </c>
      <c r="Q34" s="52">
        <f t="shared" si="3"/>
        <v>50.15</v>
      </c>
      <c r="R34" s="52">
        <f t="shared" si="3"/>
        <v>74.2</v>
      </c>
      <c r="S34" s="52">
        <f t="shared" si="3"/>
        <v>62.1</v>
      </c>
      <c r="T34" s="52">
        <f t="shared" si="3"/>
        <v>233</v>
      </c>
      <c r="U34" s="52">
        <f t="shared" si="3"/>
        <v>294</v>
      </c>
      <c r="V34" s="52">
        <f t="shared" si="3"/>
        <v>286</v>
      </c>
      <c r="W34" s="52">
        <f t="shared" si="3"/>
        <v>4.25</v>
      </c>
      <c r="X34" s="52">
        <f t="shared" si="3"/>
        <v>43.9392</v>
      </c>
      <c r="Y34" s="52">
        <f t="shared" si="3"/>
        <v>230</v>
      </c>
      <c r="Z34" s="80">
        <f>SUM(C34:Y34)</f>
        <v>2117.6084</v>
      </c>
    </row>
    <row r="35" ht="15.6" spans="1:26">
      <c r="A35" s="53"/>
      <c r="B35" s="5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>
        <f>Z34/Z2</f>
        <v>141.173893333333</v>
      </c>
    </row>
    <row r="36" customFormat="1" ht="27" customHeight="1" spans="2:15">
      <c r="B36" s="56" t="s">
        <v>49</v>
      </c>
      <c r="O36" s="57"/>
    </row>
    <row r="37" customFormat="1" ht="27" customHeight="1" spans="2:15">
      <c r="B37" s="56" t="s">
        <v>50</v>
      </c>
      <c r="O37" s="57"/>
    </row>
    <row r="38" customFormat="1" ht="27" customHeight="1" spans="2:2">
      <c r="B38" s="56" t="s">
        <v>51</v>
      </c>
    </row>
  </sheetData>
  <mergeCells count="38">
    <mergeCell ref="A1:Z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9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C36"/>
  <sheetViews>
    <sheetView workbookViewId="0">
      <pane ySplit="7" topLeftCell="A17" activePane="bottomLeft" state="frozen"/>
      <selection/>
      <selection pane="bottomLeft" activeCell="K11" sqref="K11"/>
    </sheetView>
  </sheetViews>
  <sheetFormatPr defaultColWidth="11.537037037037" defaultRowHeight="13.2"/>
  <cols>
    <col min="1" max="1" width="6.33333333333333" customWidth="1"/>
    <col min="2" max="2" width="28.5555555555556" customWidth="1"/>
    <col min="3" max="4" width="7.33333333333333" customWidth="1"/>
    <col min="5" max="5" width="6.55555555555556" customWidth="1"/>
    <col min="6" max="6" width="6.22222222222222" customWidth="1"/>
    <col min="7" max="7" width="7.33333333333333" customWidth="1"/>
    <col min="8" max="8" width="7.44444444444444" customWidth="1"/>
    <col min="9" max="10" width="6" customWidth="1"/>
    <col min="11" max="11" width="6.77777777777778" customWidth="1"/>
    <col min="12" max="12" width="6.33333333333333" customWidth="1"/>
    <col min="13" max="13" width="7.11111111111111" customWidth="1"/>
    <col min="14" max="14" width="7.33333333333333" customWidth="1"/>
    <col min="15" max="15" width="7.22222222222222" customWidth="1"/>
    <col min="16" max="16" width="6.22222222222222" customWidth="1"/>
    <col min="17" max="17" width="6.11111111111111" customWidth="1"/>
    <col min="18" max="18" width="6.44444444444444" customWidth="1"/>
    <col min="19" max="20" width="6" customWidth="1"/>
    <col min="21" max="21" width="7.55555555555556" customWidth="1"/>
    <col min="22" max="23" width="6" customWidth="1"/>
    <col min="24" max="24" width="7.11111111111111" customWidth="1"/>
    <col min="25" max="25" width="6" customWidth="1"/>
    <col min="26" max="26" width="6.22222222222222" customWidth="1"/>
    <col min="27" max="27" width="5.22222222222222" customWidth="1"/>
    <col min="28" max="28" width="6.66666666666667" customWidth="1"/>
    <col min="29" max="29" width="8.55555555555556" customWidth="1"/>
  </cols>
  <sheetData>
    <row r="1" s="1" customFormat="1" ht="43" customHeight="1" spans="1:1">
      <c r="A1" s="1" t="s">
        <v>0</v>
      </c>
    </row>
    <row r="2" customHeight="1" spans="1:29">
      <c r="A2" s="3"/>
      <c r="B2" s="4" t="s">
        <v>125</v>
      </c>
      <c r="C2" s="5" t="s">
        <v>2</v>
      </c>
      <c r="D2" s="5" t="s">
        <v>3</v>
      </c>
      <c r="E2" s="5" t="s">
        <v>4</v>
      </c>
      <c r="F2" s="5" t="s">
        <v>126</v>
      </c>
      <c r="G2" s="5" t="s">
        <v>7</v>
      </c>
      <c r="H2" s="5" t="s">
        <v>6</v>
      </c>
      <c r="I2" s="5" t="s">
        <v>127</v>
      </c>
      <c r="J2" s="5" t="s">
        <v>94</v>
      </c>
      <c r="K2" s="5" t="s">
        <v>9</v>
      </c>
      <c r="L2" s="5" t="s">
        <v>10</v>
      </c>
      <c r="M2" s="5" t="s">
        <v>83</v>
      </c>
      <c r="N2" s="5" t="s">
        <v>58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85</v>
      </c>
      <c r="T2" s="5" t="s">
        <v>96</v>
      </c>
      <c r="U2" s="5" t="s">
        <v>21</v>
      </c>
      <c r="V2" s="5" t="s">
        <v>108</v>
      </c>
      <c r="W2" s="5" t="s">
        <v>111</v>
      </c>
      <c r="X2" s="5" t="s">
        <v>24</v>
      </c>
      <c r="Y2" s="5" t="s">
        <v>57</v>
      </c>
      <c r="Z2" s="5" t="s">
        <v>109</v>
      </c>
      <c r="AA2" s="5" t="s">
        <v>61</v>
      </c>
      <c r="AB2" s="126" t="s">
        <v>25</v>
      </c>
      <c r="AC2" s="105">
        <v>18</v>
      </c>
    </row>
    <row r="3" spans="1:29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27"/>
      <c r="AC3" s="106"/>
    </row>
    <row r="4" spans="1:29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7"/>
      <c r="AC4" s="106"/>
    </row>
    <row r="5" ht="12" customHeight="1" spans="1:29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27"/>
      <c r="AC5" s="106"/>
    </row>
    <row r="6" spans="1:29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27"/>
      <c r="AC6" s="106"/>
    </row>
    <row r="7" ht="28" customHeight="1" spans="1:29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28"/>
      <c r="AC7" s="107"/>
    </row>
    <row r="8" ht="17" customHeight="1" spans="1:29">
      <c r="A8" s="113"/>
      <c r="B8" s="114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29" t="s">
        <v>28</v>
      </c>
    </row>
    <row r="9" spans="1:29">
      <c r="A9" s="94" t="s">
        <v>29</v>
      </c>
      <c r="B9" s="115" t="s">
        <v>128</v>
      </c>
      <c r="C9" s="20">
        <v>0.1504</v>
      </c>
      <c r="D9" s="21"/>
      <c r="E9" s="21">
        <v>0.0061</v>
      </c>
      <c r="F9" s="21">
        <v>0.017</v>
      </c>
      <c r="G9" s="21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65"/>
      <c r="W9" s="65"/>
      <c r="X9" s="65"/>
      <c r="Y9" s="65"/>
      <c r="Z9" s="65"/>
      <c r="AA9" s="65"/>
      <c r="AB9" s="65"/>
      <c r="AC9" s="67" t="s">
        <v>31</v>
      </c>
    </row>
    <row r="10" spans="1:29">
      <c r="A10" s="95"/>
      <c r="B10" s="24" t="s">
        <v>64</v>
      </c>
      <c r="C10" s="25"/>
      <c r="D10" s="26"/>
      <c r="E10" s="26">
        <v>0.008</v>
      </c>
      <c r="F10" s="26"/>
      <c r="G10" s="26"/>
      <c r="H10" s="27">
        <v>0.0006</v>
      </c>
      <c r="I10" s="26">
        <v>0.005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8"/>
      <c r="W10" s="68"/>
      <c r="X10" s="68"/>
      <c r="Y10" s="68"/>
      <c r="Z10" s="68"/>
      <c r="AA10" s="68"/>
      <c r="AB10" s="68"/>
      <c r="AC10" s="70"/>
    </row>
    <row r="11" spans="1:29">
      <c r="A11" s="95"/>
      <c r="B11" s="28" t="s">
        <v>65</v>
      </c>
      <c r="C11" s="25"/>
      <c r="D11" s="26">
        <v>0.01</v>
      </c>
      <c r="E11" s="26"/>
      <c r="F11" s="26"/>
      <c r="G11" s="26">
        <v>0.012</v>
      </c>
      <c r="H11" s="27"/>
      <c r="I11" s="26"/>
      <c r="J11" s="26"/>
      <c r="K11" s="26">
        <v>0.0404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8"/>
      <c r="W11" s="68"/>
      <c r="X11" s="68"/>
      <c r="Y11" s="68"/>
      <c r="Z11" s="68"/>
      <c r="AA11" s="68"/>
      <c r="AB11" s="68"/>
      <c r="AC11" s="70"/>
    </row>
    <row r="12" spans="1:29">
      <c r="A12" s="95"/>
      <c r="B12" s="24"/>
      <c r="C12" s="25"/>
      <c r="D12" s="26"/>
      <c r="E12" s="26"/>
      <c r="F12" s="26"/>
      <c r="G12" s="26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8"/>
      <c r="W12" s="68"/>
      <c r="X12" s="68"/>
      <c r="Y12" s="68"/>
      <c r="Z12" s="68"/>
      <c r="AA12" s="68"/>
      <c r="AB12" s="68"/>
      <c r="AC12" s="70"/>
    </row>
    <row r="13" ht="13.95" spans="1:29">
      <c r="A13" s="97"/>
      <c r="B13" s="30"/>
      <c r="C13" s="31"/>
      <c r="D13" s="32"/>
      <c r="E13" s="32"/>
      <c r="F13" s="32"/>
      <c r="G13" s="32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71"/>
      <c r="W13" s="71"/>
      <c r="X13" s="71"/>
      <c r="Y13" s="71"/>
      <c r="Z13" s="71"/>
      <c r="AA13" s="71"/>
      <c r="AB13" s="71"/>
      <c r="AC13" s="70"/>
    </row>
    <row r="14" spans="1:29">
      <c r="A14" s="94" t="s">
        <v>34</v>
      </c>
      <c r="B14" s="19" t="s">
        <v>83</v>
      </c>
      <c r="C14" s="20"/>
      <c r="D14" s="21"/>
      <c r="E14" s="21"/>
      <c r="F14" s="21"/>
      <c r="G14" s="21"/>
      <c r="H14" s="22"/>
      <c r="I14" s="21"/>
      <c r="J14" s="21"/>
      <c r="K14" s="21"/>
      <c r="L14" s="21"/>
      <c r="M14" s="21">
        <v>0.25</v>
      </c>
      <c r="N14" s="21"/>
      <c r="O14" s="21"/>
      <c r="P14" s="21"/>
      <c r="Q14" s="21"/>
      <c r="R14" s="21"/>
      <c r="S14" s="21"/>
      <c r="T14" s="21"/>
      <c r="U14" s="21"/>
      <c r="V14" s="65"/>
      <c r="W14" s="65"/>
      <c r="X14" s="65"/>
      <c r="Y14" s="65"/>
      <c r="Z14" s="65"/>
      <c r="AA14" s="65"/>
      <c r="AB14" s="65"/>
      <c r="AC14" s="70"/>
    </row>
    <row r="15" spans="1:29">
      <c r="A15" s="95"/>
      <c r="B15" s="24"/>
      <c r="C15" s="25"/>
      <c r="D15" s="26"/>
      <c r="E15" s="26"/>
      <c r="F15" s="26"/>
      <c r="G15" s="26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8"/>
      <c r="W15" s="68"/>
      <c r="X15" s="68"/>
      <c r="Y15" s="68"/>
      <c r="Z15" s="68"/>
      <c r="AA15" s="68"/>
      <c r="AB15" s="68"/>
      <c r="AC15" s="70"/>
    </row>
    <row r="16" spans="1:29">
      <c r="A16" s="95"/>
      <c r="B16" s="24"/>
      <c r="C16" s="25"/>
      <c r="D16" s="26"/>
      <c r="E16" s="26"/>
      <c r="F16" s="26"/>
      <c r="G16" s="26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8"/>
      <c r="W16" s="68"/>
      <c r="X16" s="68"/>
      <c r="Y16" s="68"/>
      <c r="Z16" s="68"/>
      <c r="AA16" s="68"/>
      <c r="AB16" s="68"/>
      <c r="AC16" s="70"/>
    </row>
    <row r="17" ht="13.95" spans="1:29">
      <c r="A17" s="116"/>
      <c r="B17" s="30"/>
      <c r="C17" s="35"/>
      <c r="D17" s="36"/>
      <c r="E17" s="36"/>
      <c r="F17" s="36"/>
      <c r="G17" s="36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73"/>
      <c r="W17" s="73"/>
      <c r="X17" s="73"/>
      <c r="Y17" s="73"/>
      <c r="Z17" s="73"/>
      <c r="AA17" s="73"/>
      <c r="AB17" s="73"/>
      <c r="AC17" s="70"/>
    </row>
    <row r="18" ht="15" customHeight="1" spans="1:29">
      <c r="A18" s="100" t="s">
        <v>35</v>
      </c>
      <c r="B18" s="39" t="s">
        <v>112</v>
      </c>
      <c r="C18" s="20"/>
      <c r="D18" s="21"/>
      <c r="E18" s="21"/>
      <c r="F18" s="21"/>
      <c r="G18" s="21"/>
      <c r="H18" s="22"/>
      <c r="I18" s="21"/>
      <c r="J18" s="21"/>
      <c r="K18" s="21"/>
      <c r="L18" s="21"/>
      <c r="M18" s="21"/>
      <c r="N18" s="21"/>
      <c r="O18" s="21">
        <v>0.09</v>
      </c>
      <c r="P18" s="21">
        <v>0.01</v>
      </c>
      <c r="Q18" s="21">
        <v>0.01</v>
      </c>
      <c r="R18" s="21">
        <v>0.003</v>
      </c>
      <c r="S18" s="21"/>
      <c r="T18" s="21"/>
      <c r="U18" s="21">
        <v>0.075</v>
      </c>
      <c r="V18" s="65">
        <v>0.005</v>
      </c>
      <c r="W18" s="65">
        <v>0.025</v>
      </c>
      <c r="X18" s="65">
        <v>0.008</v>
      </c>
      <c r="Y18" s="65"/>
      <c r="Z18" s="65"/>
      <c r="AA18" s="65"/>
      <c r="AB18" s="65"/>
      <c r="AC18" s="70"/>
    </row>
    <row r="19" spans="1:29">
      <c r="A19" s="101"/>
      <c r="B19" s="102" t="s">
        <v>129</v>
      </c>
      <c r="C19" s="25"/>
      <c r="D19" s="26"/>
      <c r="E19" s="26"/>
      <c r="F19" s="26"/>
      <c r="G19" s="26"/>
      <c r="H19" s="27"/>
      <c r="I19" s="26"/>
      <c r="J19" s="26">
        <v>0.04444</v>
      </c>
      <c r="K19" s="26"/>
      <c r="L19" s="26"/>
      <c r="M19" s="26"/>
      <c r="N19" s="26"/>
      <c r="O19" s="26"/>
      <c r="P19" s="26"/>
      <c r="Q19" s="26">
        <v>0.015</v>
      </c>
      <c r="R19" s="26">
        <v>0.006</v>
      </c>
      <c r="S19" s="26"/>
      <c r="T19" s="26"/>
      <c r="U19" s="26">
        <v>0.075</v>
      </c>
      <c r="V19" s="68"/>
      <c r="W19" s="68"/>
      <c r="X19" s="68"/>
      <c r="Y19" s="68"/>
      <c r="Z19" s="68"/>
      <c r="AA19" s="68"/>
      <c r="AB19" s="68"/>
      <c r="AC19" s="70"/>
    </row>
    <row r="20" spans="1:29">
      <c r="A20" s="101"/>
      <c r="B20" s="102" t="s">
        <v>114</v>
      </c>
      <c r="C20" s="25"/>
      <c r="D20" s="26"/>
      <c r="E20" s="26">
        <v>0.001</v>
      </c>
      <c r="F20" s="26"/>
      <c r="G20" s="26"/>
      <c r="H20" s="27"/>
      <c r="I20" s="26"/>
      <c r="J20" s="26"/>
      <c r="K20" s="26"/>
      <c r="L20" s="26"/>
      <c r="M20" s="26"/>
      <c r="N20" s="26"/>
      <c r="O20" s="26"/>
      <c r="P20" s="26">
        <v>0.005</v>
      </c>
      <c r="Q20" s="26"/>
      <c r="R20" s="26">
        <v>0.003</v>
      </c>
      <c r="S20" s="26"/>
      <c r="T20" s="26"/>
      <c r="U20" s="26"/>
      <c r="V20" s="68"/>
      <c r="W20" s="68"/>
      <c r="X20" s="68"/>
      <c r="Y20" s="68"/>
      <c r="Z20" s="68">
        <v>0.05</v>
      </c>
      <c r="AA20" s="68"/>
      <c r="AB20" s="68"/>
      <c r="AC20" s="70"/>
    </row>
    <row r="21" spans="1:29">
      <c r="A21" s="101"/>
      <c r="B21" s="41" t="s">
        <v>69</v>
      </c>
      <c r="C21" s="25"/>
      <c r="D21" s="26"/>
      <c r="E21" s="26">
        <v>0.01</v>
      </c>
      <c r="F21" s="26"/>
      <c r="G21" s="26"/>
      <c r="H21" s="27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>
        <v>0.011</v>
      </c>
      <c r="T21" s="26">
        <v>0.053</v>
      </c>
      <c r="U21" s="26"/>
      <c r="V21" s="68"/>
      <c r="W21" s="68"/>
      <c r="X21" s="68"/>
      <c r="Y21" s="68"/>
      <c r="Z21" s="68"/>
      <c r="AA21" s="68"/>
      <c r="AB21" s="68"/>
      <c r="AC21" s="70"/>
    </row>
    <row r="22" spans="1:29">
      <c r="A22" s="101"/>
      <c r="B22" s="28" t="s">
        <v>41</v>
      </c>
      <c r="C22" s="25"/>
      <c r="D22" s="26"/>
      <c r="E22" s="26"/>
      <c r="F22" s="26"/>
      <c r="G22" s="26"/>
      <c r="H22" s="27"/>
      <c r="I22" s="26"/>
      <c r="J22" s="26"/>
      <c r="K22" s="26"/>
      <c r="L22" s="26">
        <v>0.0554</v>
      </c>
      <c r="M22" s="26"/>
      <c r="N22" s="26"/>
      <c r="O22" s="26"/>
      <c r="P22" s="26"/>
      <c r="Q22" s="26"/>
      <c r="R22" s="26"/>
      <c r="S22" s="26"/>
      <c r="T22" s="26"/>
      <c r="U22" s="26"/>
      <c r="V22" s="68"/>
      <c r="W22" s="68"/>
      <c r="X22" s="68"/>
      <c r="Y22" s="68"/>
      <c r="Z22" s="68"/>
      <c r="AA22" s="68"/>
      <c r="AB22" s="68"/>
      <c r="AC22" s="70"/>
    </row>
    <row r="23" ht="13.95" spans="1:29">
      <c r="A23" s="103"/>
      <c r="B23" s="117"/>
      <c r="C23" s="31"/>
      <c r="D23" s="32"/>
      <c r="E23" s="32"/>
      <c r="F23" s="32"/>
      <c r="G23" s="32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71"/>
      <c r="W23" s="71"/>
      <c r="X23" s="71"/>
      <c r="Y23" s="71"/>
      <c r="Z23" s="71"/>
      <c r="AA23" s="71"/>
      <c r="AB23" s="71"/>
      <c r="AC23" s="70"/>
    </row>
    <row r="24" spans="1:29">
      <c r="A24" s="100" t="s">
        <v>42</v>
      </c>
      <c r="B24" s="19" t="s">
        <v>130</v>
      </c>
      <c r="C24" s="20">
        <v>0.0162</v>
      </c>
      <c r="D24" s="21">
        <v>0.002</v>
      </c>
      <c r="E24" s="21">
        <v>0.01</v>
      </c>
      <c r="F24" s="21"/>
      <c r="G24" s="21"/>
      <c r="H24" s="22"/>
      <c r="I24" s="21"/>
      <c r="J24" s="21"/>
      <c r="K24" s="21"/>
      <c r="L24" s="21"/>
      <c r="M24" s="21"/>
      <c r="N24" s="21">
        <v>0.0706</v>
      </c>
      <c r="O24" s="21"/>
      <c r="P24" s="21"/>
      <c r="Q24" s="21"/>
      <c r="R24" s="21"/>
      <c r="S24" s="21"/>
      <c r="T24" s="21"/>
      <c r="U24" s="21"/>
      <c r="V24" s="65"/>
      <c r="W24" s="65"/>
      <c r="X24" s="65"/>
      <c r="Y24" s="65">
        <v>0.00549</v>
      </c>
      <c r="Z24" s="65"/>
      <c r="AA24" s="65">
        <v>2</v>
      </c>
      <c r="AB24" s="65">
        <v>1</v>
      </c>
      <c r="AC24" s="70"/>
    </row>
    <row r="25" spans="1:29">
      <c r="A25" s="101"/>
      <c r="B25" s="24" t="s">
        <v>73</v>
      </c>
      <c r="C25" s="25" t="s">
        <v>70</v>
      </c>
      <c r="D25" s="26"/>
      <c r="E25" s="26">
        <v>0.0073</v>
      </c>
      <c r="F25" s="26"/>
      <c r="G25" s="26"/>
      <c r="H25" s="27">
        <v>0.0006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8"/>
      <c r="W25" s="68"/>
      <c r="X25" s="68"/>
      <c r="Y25" s="68"/>
      <c r="Z25" s="68"/>
      <c r="AA25" s="68"/>
      <c r="AB25" s="68"/>
      <c r="AC25" s="70"/>
    </row>
    <row r="26" ht="15.6" spans="1:29">
      <c r="A26" s="101"/>
      <c r="B26" s="118" t="s">
        <v>72</v>
      </c>
      <c r="C26" s="119"/>
      <c r="D26" s="120"/>
      <c r="E26" s="120">
        <v>0.00303</v>
      </c>
      <c r="F26" s="120"/>
      <c r="G26" s="120"/>
      <c r="H26" s="121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73"/>
      <c r="W26" s="73"/>
      <c r="X26" s="73">
        <v>0.03</v>
      </c>
      <c r="Y26" s="73"/>
      <c r="Z26" s="73"/>
      <c r="AA26" s="73"/>
      <c r="AB26" s="73"/>
      <c r="AC26" s="70"/>
    </row>
    <row r="27" ht="13.95" spans="1:29">
      <c r="A27" s="103"/>
      <c r="B27" s="30"/>
      <c r="C27" s="31"/>
      <c r="D27" s="32"/>
      <c r="E27" s="32"/>
      <c r="F27" s="32"/>
      <c r="G27" s="32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71"/>
      <c r="W27" s="71"/>
      <c r="X27" s="71"/>
      <c r="Y27" s="71"/>
      <c r="Z27" s="71"/>
      <c r="AA27" s="71"/>
      <c r="AB27" s="71"/>
      <c r="AC27" s="130"/>
    </row>
    <row r="28" ht="15.6" spans="1:29">
      <c r="A28" s="44" t="s">
        <v>45</v>
      </c>
      <c r="B28" s="45"/>
      <c r="C28" s="122">
        <f t="shared" ref="C28:Z28" si="0">SUM(C9:C27)</f>
        <v>0.1666</v>
      </c>
      <c r="D28" s="21">
        <f t="shared" si="0"/>
        <v>0.012</v>
      </c>
      <c r="E28" s="21">
        <f t="shared" si="0"/>
        <v>0.04543</v>
      </c>
      <c r="F28" s="21">
        <f t="shared" si="0"/>
        <v>0.017</v>
      </c>
      <c r="G28" s="21">
        <f t="shared" si="0"/>
        <v>0.012</v>
      </c>
      <c r="H28" s="22">
        <f t="shared" si="0"/>
        <v>0.0012</v>
      </c>
      <c r="I28" s="21">
        <f t="shared" si="0"/>
        <v>0.005</v>
      </c>
      <c r="J28" s="21">
        <f t="shared" si="0"/>
        <v>0.04444</v>
      </c>
      <c r="K28" s="21">
        <f t="shared" si="0"/>
        <v>0.0404</v>
      </c>
      <c r="L28" s="21">
        <f t="shared" si="0"/>
        <v>0.0554</v>
      </c>
      <c r="M28" s="21">
        <f t="shared" si="0"/>
        <v>0.25</v>
      </c>
      <c r="N28" s="21">
        <f t="shared" si="0"/>
        <v>0.0706</v>
      </c>
      <c r="O28" s="21">
        <f t="shared" si="0"/>
        <v>0.09</v>
      </c>
      <c r="P28" s="21">
        <f t="shared" si="0"/>
        <v>0.015</v>
      </c>
      <c r="Q28" s="21">
        <f t="shared" si="0"/>
        <v>0.025</v>
      </c>
      <c r="R28" s="21">
        <f t="shared" si="0"/>
        <v>0.012</v>
      </c>
      <c r="S28" s="21">
        <f t="shared" si="0"/>
        <v>0.011</v>
      </c>
      <c r="T28" s="21">
        <f t="shared" si="0"/>
        <v>0.053</v>
      </c>
      <c r="U28" s="21">
        <f t="shared" si="0"/>
        <v>0.15</v>
      </c>
      <c r="V28" s="21">
        <f t="shared" si="0"/>
        <v>0.005</v>
      </c>
      <c r="W28" s="21">
        <f t="shared" si="0"/>
        <v>0.025</v>
      </c>
      <c r="X28" s="21">
        <f t="shared" si="0"/>
        <v>0.038</v>
      </c>
      <c r="Y28" s="21">
        <f t="shared" si="0"/>
        <v>0.00549</v>
      </c>
      <c r="Z28" s="21">
        <f t="shared" si="0"/>
        <v>0.05</v>
      </c>
      <c r="AA28" s="21">
        <v>2</v>
      </c>
      <c r="AB28" s="131">
        <v>1</v>
      </c>
      <c r="AC28" s="132"/>
    </row>
    <row r="29" ht="15.6" hidden="1" spans="1:29">
      <c r="A29" s="46" t="s">
        <v>46</v>
      </c>
      <c r="B29" s="47"/>
      <c r="C29" s="123">
        <f>18*C28</f>
        <v>2.9988</v>
      </c>
      <c r="D29" s="123">
        <f t="shared" ref="D29:AA29" si="1">18*D28</f>
        <v>0.216</v>
      </c>
      <c r="E29" s="123">
        <f t="shared" si="1"/>
        <v>0.81774</v>
      </c>
      <c r="F29" s="123">
        <f t="shared" si="1"/>
        <v>0.306</v>
      </c>
      <c r="G29" s="123">
        <f t="shared" si="1"/>
        <v>0.216</v>
      </c>
      <c r="H29" s="123">
        <f t="shared" si="1"/>
        <v>0.0216</v>
      </c>
      <c r="I29" s="123">
        <f t="shared" si="1"/>
        <v>0.09</v>
      </c>
      <c r="J29" s="123">
        <f t="shared" si="1"/>
        <v>0.79992</v>
      </c>
      <c r="K29" s="123">
        <f t="shared" si="1"/>
        <v>0.7272</v>
      </c>
      <c r="L29" s="123">
        <f t="shared" si="1"/>
        <v>0.9972</v>
      </c>
      <c r="M29" s="123">
        <f t="shared" si="1"/>
        <v>4.5</v>
      </c>
      <c r="N29" s="123">
        <f t="shared" si="1"/>
        <v>1.2708</v>
      </c>
      <c r="O29" s="123">
        <f t="shared" si="1"/>
        <v>1.62</v>
      </c>
      <c r="P29" s="123">
        <f t="shared" si="1"/>
        <v>0.27</v>
      </c>
      <c r="Q29" s="123">
        <f t="shared" si="1"/>
        <v>0.45</v>
      </c>
      <c r="R29" s="123">
        <f t="shared" si="1"/>
        <v>0.216</v>
      </c>
      <c r="S29" s="123">
        <f t="shared" si="1"/>
        <v>0.198</v>
      </c>
      <c r="T29" s="123">
        <f t="shared" si="1"/>
        <v>0.954</v>
      </c>
      <c r="U29" s="123">
        <f t="shared" si="1"/>
        <v>2.7</v>
      </c>
      <c r="V29" s="123">
        <f t="shared" si="1"/>
        <v>0.09</v>
      </c>
      <c r="W29" s="123">
        <f t="shared" si="1"/>
        <v>0.45</v>
      </c>
      <c r="X29" s="123">
        <f t="shared" si="1"/>
        <v>0.684</v>
      </c>
      <c r="Y29" s="123">
        <f t="shared" si="1"/>
        <v>0.09882</v>
      </c>
      <c r="Z29" s="123">
        <f t="shared" si="1"/>
        <v>0.9</v>
      </c>
      <c r="AA29" s="123">
        <v>2</v>
      </c>
      <c r="AB29" s="123">
        <v>1</v>
      </c>
      <c r="AC29" s="133"/>
    </row>
    <row r="30" ht="15.6" spans="1:29">
      <c r="A30" s="46" t="s">
        <v>46</v>
      </c>
      <c r="B30" s="47"/>
      <c r="C30" s="124">
        <f t="shared" ref="C30:Z30" si="2">ROUND(C29,2)</f>
        <v>3</v>
      </c>
      <c r="D30" s="49">
        <f t="shared" si="2"/>
        <v>0.22</v>
      </c>
      <c r="E30" s="49">
        <f t="shared" si="2"/>
        <v>0.82</v>
      </c>
      <c r="F30" s="49">
        <f t="shared" si="2"/>
        <v>0.31</v>
      </c>
      <c r="G30" s="49">
        <f t="shared" si="2"/>
        <v>0.22</v>
      </c>
      <c r="H30" s="49">
        <f t="shared" si="2"/>
        <v>0.02</v>
      </c>
      <c r="I30" s="49">
        <f t="shared" si="2"/>
        <v>0.09</v>
      </c>
      <c r="J30" s="49">
        <f t="shared" si="2"/>
        <v>0.8</v>
      </c>
      <c r="K30" s="49">
        <f t="shared" si="2"/>
        <v>0.73</v>
      </c>
      <c r="L30" s="49">
        <f t="shared" si="2"/>
        <v>1</v>
      </c>
      <c r="M30" s="49">
        <f t="shared" si="2"/>
        <v>4.5</v>
      </c>
      <c r="N30" s="49">
        <f t="shared" si="2"/>
        <v>1.27</v>
      </c>
      <c r="O30" s="49">
        <f t="shared" si="2"/>
        <v>1.62</v>
      </c>
      <c r="P30" s="49">
        <f t="shared" si="2"/>
        <v>0.27</v>
      </c>
      <c r="Q30" s="49">
        <f t="shared" si="2"/>
        <v>0.45</v>
      </c>
      <c r="R30" s="49">
        <f t="shared" si="2"/>
        <v>0.22</v>
      </c>
      <c r="S30" s="49">
        <f t="shared" si="2"/>
        <v>0.2</v>
      </c>
      <c r="T30" s="49">
        <f t="shared" si="2"/>
        <v>0.95</v>
      </c>
      <c r="U30" s="49">
        <f t="shared" si="2"/>
        <v>2.7</v>
      </c>
      <c r="V30" s="49">
        <f t="shared" si="2"/>
        <v>0.09</v>
      </c>
      <c r="W30" s="49">
        <f t="shared" si="2"/>
        <v>0.45</v>
      </c>
      <c r="X30" s="49">
        <f t="shared" si="2"/>
        <v>0.68</v>
      </c>
      <c r="Y30" s="49">
        <f t="shared" si="2"/>
        <v>0.1</v>
      </c>
      <c r="Z30" s="49">
        <f t="shared" si="2"/>
        <v>0.9</v>
      </c>
      <c r="AA30" s="49">
        <v>2</v>
      </c>
      <c r="AB30" s="134">
        <v>1</v>
      </c>
      <c r="AC30" s="133"/>
    </row>
    <row r="31" ht="15.6" spans="1:29">
      <c r="A31" s="46" t="s">
        <v>47</v>
      </c>
      <c r="B31" s="47"/>
      <c r="C31" s="49">
        <v>65</v>
      </c>
      <c r="D31" s="49">
        <v>730</v>
      </c>
      <c r="E31" s="49">
        <v>68</v>
      </c>
      <c r="F31" s="49">
        <v>150</v>
      </c>
      <c r="G31" s="49">
        <v>500</v>
      </c>
      <c r="H31" s="49">
        <v>1400</v>
      </c>
      <c r="I31" s="49">
        <v>180</v>
      </c>
      <c r="J31" s="49">
        <v>55</v>
      </c>
      <c r="K31" s="49">
        <v>63.16</v>
      </c>
      <c r="L31" s="49">
        <v>40</v>
      </c>
      <c r="M31" s="49">
        <v>104.4444</v>
      </c>
      <c r="N31" s="49">
        <v>220</v>
      </c>
      <c r="O31" s="49">
        <v>45</v>
      </c>
      <c r="P31" s="49">
        <v>39</v>
      </c>
      <c r="Q31" s="49">
        <v>60</v>
      </c>
      <c r="R31" s="49">
        <v>218.48</v>
      </c>
      <c r="S31" s="49">
        <v>215</v>
      </c>
      <c r="T31" s="49">
        <v>100</v>
      </c>
      <c r="U31" s="49">
        <v>220</v>
      </c>
      <c r="V31" s="49">
        <v>35</v>
      </c>
      <c r="W31" s="49">
        <v>242.11</v>
      </c>
      <c r="X31" s="49">
        <v>366.16</v>
      </c>
      <c r="Y31" s="49">
        <v>80</v>
      </c>
      <c r="Z31" s="49">
        <v>120</v>
      </c>
      <c r="AA31" s="49">
        <v>1.9</v>
      </c>
      <c r="AB31" s="49">
        <v>10</v>
      </c>
      <c r="AC31" s="79"/>
    </row>
    <row r="32" ht="16.35" spans="1:29">
      <c r="A32" s="50" t="s">
        <v>48</v>
      </c>
      <c r="B32" s="51"/>
      <c r="C32" s="125">
        <f>C30*C31</f>
        <v>195</v>
      </c>
      <c r="D32" s="125">
        <f t="shared" ref="D32:AB32" si="3">D30*D31</f>
        <v>160.6</v>
      </c>
      <c r="E32" s="125">
        <f t="shared" si="3"/>
        <v>55.76</v>
      </c>
      <c r="F32" s="125">
        <f t="shared" si="3"/>
        <v>46.5</v>
      </c>
      <c r="G32" s="125">
        <f t="shared" si="3"/>
        <v>110</v>
      </c>
      <c r="H32" s="125">
        <f t="shared" si="3"/>
        <v>28</v>
      </c>
      <c r="I32" s="125">
        <f t="shared" si="3"/>
        <v>16.2</v>
      </c>
      <c r="J32" s="125">
        <f t="shared" si="3"/>
        <v>44</v>
      </c>
      <c r="K32" s="125">
        <f t="shared" si="3"/>
        <v>46.1068</v>
      </c>
      <c r="L32" s="125">
        <f t="shared" si="3"/>
        <v>40</v>
      </c>
      <c r="M32" s="125">
        <f t="shared" si="3"/>
        <v>469.9998</v>
      </c>
      <c r="N32" s="125">
        <f t="shared" si="3"/>
        <v>279.4</v>
      </c>
      <c r="O32" s="125">
        <f t="shared" si="3"/>
        <v>72.9</v>
      </c>
      <c r="P32" s="125">
        <f t="shared" si="3"/>
        <v>10.53</v>
      </c>
      <c r="Q32" s="125">
        <f t="shared" si="3"/>
        <v>27</v>
      </c>
      <c r="R32" s="125">
        <f t="shared" si="3"/>
        <v>48.0656</v>
      </c>
      <c r="S32" s="125">
        <f t="shared" si="3"/>
        <v>43</v>
      </c>
      <c r="T32" s="125">
        <f t="shared" si="3"/>
        <v>95</v>
      </c>
      <c r="U32" s="125">
        <f t="shared" si="3"/>
        <v>594</v>
      </c>
      <c r="V32" s="125">
        <f t="shared" si="3"/>
        <v>3.15</v>
      </c>
      <c r="W32" s="125">
        <v>115</v>
      </c>
      <c r="X32" s="125">
        <f t="shared" si="3"/>
        <v>248.9888</v>
      </c>
      <c r="Y32" s="125">
        <f t="shared" si="3"/>
        <v>8</v>
      </c>
      <c r="Z32" s="125">
        <f t="shared" si="3"/>
        <v>108</v>
      </c>
      <c r="AA32" s="125">
        <f t="shared" si="3"/>
        <v>3.8</v>
      </c>
      <c r="AB32" s="125">
        <f t="shared" si="3"/>
        <v>10</v>
      </c>
      <c r="AC32" s="80">
        <f>SUM(C32:AB32)</f>
        <v>2879.001</v>
      </c>
    </row>
    <row r="33" ht="15.6" spans="1:29">
      <c r="A33" s="53"/>
      <c r="B33" s="5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>
        <f>AC32/AC2</f>
        <v>159.9445</v>
      </c>
    </row>
    <row r="34" customFormat="1" ht="27" customHeight="1" spans="2:14">
      <c r="B34" s="56" t="s">
        <v>74</v>
      </c>
      <c r="N34" s="57"/>
    </row>
    <row r="35" customFormat="1" ht="27" customHeight="1" spans="2:14">
      <c r="B35" s="56" t="s">
        <v>75</v>
      </c>
      <c r="N35" s="57"/>
    </row>
    <row r="36" customFormat="1" ht="27" customHeight="1" spans="2:2">
      <c r="B36" s="56" t="s">
        <v>76</v>
      </c>
    </row>
  </sheetData>
  <mergeCells count="41">
    <mergeCell ref="A1:AB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5"/>
  </mergeCells>
  <pageMargins left="0.0784722222222222" right="0.196527777777778" top="1.05069444444444" bottom="1.05069444444444" header="0.708333333333333" footer="0.786805555555556"/>
  <pageSetup paperSize="9" scale="68" orientation="landscape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B36"/>
  <sheetViews>
    <sheetView topLeftCell="B1" workbookViewId="0">
      <pane ySplit="7" topLeftCell="A8" activePane="bottomLeft" state="frozen"/>
      <selection/>
      <selection pane="bottomLeft" activeCell="F14" sqref="F14"/>
    </sheetView>
  </sheetViews>
  <sheetFormatPr defaultColWidth="11.537037037037" defaultRowHeight="13.2"/>
  <cols>
    <col min="1" max="1" width="6.33333333333333" customWidth="1"/>
    <col min="2" max="2" width="27.6666666666667" customWidth="1"/>
    <col min="3" max="3" width="7.11111111111111" customWidth="1"/>
    <col min="4" max="4" width="7" customWidth="1"/>
    <col min="5" max="5" width="6.55555555555556" customWidth="1"/>
    <col min="6" max="6" width="6.77777777777778" customWidth="1"/>
    <col min="7" max="8" width="7.22222222222222" customWidth="1"/>
    <col min="9" max="9" width="6.11111111111111" customWidth="1"/>
    <col min="10" max="10" width="6.22222222222222" customWidth="1"/>
    <col min="11" max="11" width="7" customWidth="1"/>
    <col min="12" max="12" width="6.77777777777778" customWidth="1"/>
    <col min="13" max="13" width="6.44444444444444" customWidth="1"/>
    <col min="14" max="14" width="6.33333333333333" customWidth="1"/>
    <col min="15" max="15" width="6.11111111111111" customWidth="1"/>
    <col min="16" max="16" width="6.55555555555556" customWidth="1"/>
    <col min="17" max="17" width="6.88888888888889" customWidth="1"/>
    <col min="18" max="18" width="6.11111111111111" customWidth="1"/>
    <col min="19" max="19" width="6.55555555555556" customWidth="1"/>
    <col min="20" max="20" width="6.11111111111111" customWidth="1"/>
    <col min="21" max="21" width="7.44444444444444" customWidth="1"/>
    <col min="22" max="22" width="7" customWidth="1"/>
    <col min="23" max="24" width="6.11111111111111" customWidth="1"/>
    <col min="25" max="25" width="7.22222222222222" customWidth="1"/>
    <col min="26" max="26" width="6.22222222222222" customWidth="1"/>
    <col min="27" max="27" width="5.22222222222222" customWidth="1"/>
    <col min="28" max="28" width="8.22222222222222" customWidth="1"/>
  </cols>
  <sheetData>
    <row r="1" s="1" customFormat="1" ht="22" customHeight="1" spans="1:1">
      <c r="A1" s="1" t="s">
        <v>0</v>
      </c>
    </row>
    <row r="2" customHeight="1" spans="1:28">
      <c r="A2" s="3"/>
      <c r="B2" s="4" t="s">
        <v>131</v>
      </c>
      <c r="C2" s="5" t="s">
        <v>2</v>
      </c>
      <c r="D2" s="5" t="s">
        <v>3</v>
      </c>
      <c r="E2" s="5" t="s">
        <v>4</v>
      </c>
      <c r="F2" s="5" t="s">
        <v>78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53</v>
      </c>
      <c r="R2" s="5" t="s">
        <v>96</v>
      </c>
      <c r="S2" s="5" t="s">
        <v>18</v>
      </c>
      <c r="T2" s="5" t="s">
        <v>83</v>
      </c>
      <c r="U2" s="5" t="s">
        <v>19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8" t="s">
        <v>27</v>
      </c>
      <c r="AB2" s="149">
        <v>19</v>
      </c>
    </row>
    <row r="3" spans="1:28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60"/>
      <c r="AB3" s="150"/>
    </row>
    <row r="4" spans="1:28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60"/>
      <c r="AB4" s="150"/>
    </row>
    <row r="5" ht="12" customHeight="1" spans="1:28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60"/>
      <c r="AB5" s="150"/>
    </row>
    <row r="6" spans="1:28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60"/>
      <c r="AB6" s="150"/>
    </row>
    <row r="7" ht="28" customHeight="1" spans="1:28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62"/>
      <c r="AB7" s="151"/>
    </row>
    <row r="8" ht="16" customHeight="1" spans="1:28">
      <c r="A8" s="90"/>
      <c r="B8" s="156"/>
      <c r="C8" s="157">
        <v>1</v>
      </c>
      <c r="D8" s="157">
        <v>2</v>
      </c>
      <c r="E8" s="157">
        <v>3</v>
      </c>
      <c r="F8" s="157">
        <v>4</v>
      </c>
      <c r="G8" s="157">
        <v>5</v>
      </c>
      <c r="H8" s="157">
        <v>6</v>
      </c>
      <c r="I8" s="157">
        <v>7</v>
      </c>
      <c r="J8" s="157">
        <v>8</v>
      </c>
      <c r="K8" s="157">
        <v>9</v>
      </c>
      <c r="L8" s="157">
        <v>10</v>
      </c>
      <c r="M8" s="157">
        <v>11</v>
      </c>
      <c r="N8" s="157">
        <v>12</v>
      </c>
      <c r="O8" s="157">
        <v>13</v>
      </c>
      <c r="P8" s="157">
        <v>14</v>
      </c>
      <c r="Q8" s="157">
        <v>15</v>
      </c>
      <c r="R8" s="157">
        <v>16</v>
      </c>
      <c r="S8" s="157">
        <v>17</v>
      </c>
      <c r="T8" s="157">
        <v>18</v>
      </c>
      <c r="U8" s="157">
        <v>19</v>
      </c>
      <c r="V8" s="157">
        <v>20</v>
      </c>
      <c r="W8" s="157">
        <v>21</v>
      </c>
      <c r="X8" s="157">
        <v>22</v>
      </c>
      <c r="Y8" s="157">
        <v>23</v>
      </c>
      <c r="Z8" s="157">
        <v>24</v>
      </c>
      <c r="AA8" s="157">
        <v>25</v>
      </c>
      <c r="AB8" s="91" t="s">
        <v>28</v>
      </c>
    </row>
    <row r="9" spans="1:28">
      <c r="A9" s="18" t="s">
        <v>29</v>
      </c>
      <c r="B9" s="19" t="s">
        <v>132</v>
      </c>
      <c r="C9" s="20">
        <v>0.156</v>
      </c>
      <c r="D9" s="21"/>
      <c r="E9" s="21">
        <v>0.007</v>
      </c>
      <c r="F9" s="21">
        <v>0.015</v>
      </c>
      <c r="G9" s="22"/>
      <c r="H9" s="22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65"/>
      <c r="W9" s="65"/>
      <c r="X9" s="65"/>
      <c r="Y9" s="65"/>
      <c r="Z9" s="65"/>
      <c r="AA9" s="65"/>
      <c r="AB9" s="67" t="s">
        <v>133</v>
      </c>
    </row>
    <row r="10" spans="1:28">
      <c r="A10" s="23"/>
      <c r="B10" s="24" t="s">
        <v>32</v>
      </c>
      <c r="C10" s="25"/>
      <c r="D10" s="26"/>
      <c r="E10" s="26">
        <v>0.0082</v>
      </c>
      <c r="F10" s="26"/>
      <c r="G10" s="27">
        <v>0.0006</v>
      </c>
      <c r="H10" s="27"/>
      <c r="I10" s="27">
        <v>0.00262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8"/>
      <c r="W10" s="68"/>
      <c r="X10" s="68"/>
      <c r="Y10" s="68"/>
      <c r="Z10" s="68"/>
      <c r="AA10" s="68"/>
      <c r="AB10" s="70"/>
    </row>
    <row r="11" spans="1:28">
      <c r="A11" s="23"/>
      <c r="B11" s="28" t="s">
        <v>33</v>
      </c>
      <c r="C11" s="25"/>
      <c r="D11" s="26">
        <v>0.010466</v>
      </c>
      <c r="E11" s="26"/>
      <c r="F11" s="26"/>
      <c r="G11" s="27"/>
      <c r="H11" s="27">
        <v>0.013</v>
      </c>
      <c r="I11" s="27"/>
      <c r="J11" s="26">
        <v>0.0404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8"/>
      <c r="W11" s="68"/>
      <c r="X11" s="68"/>
      <c r="Y11" s="68"/>
      <c r="Z11" s="68"/>
      <c r="AA11" s="68"/>
      <c r="AB11" s="70"/>
    </row>
    <row r="12" spans="1:28">
      <c r="A12" s="23"/>
      <c r="B12" s="24"/>
      <c r="C12" s="25"/>
      <c r="D12" s="26"/>
      <c r="E12" s="26"/>
      <c r="F12" s="26"/>
      <c r="G12" s="27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8"/>
      <c r="W12" s="68"/>
      <c r="X12" s="68"/>
      <c r="Y12" s="68"/>
      <c r="Z12" s="68"/>
      <c r="AA12" s="68"/>
      <c r="AB12" s="70"/>
    </row>
    <row r="13" ht="13.95" spans="1:28">
      <c r="A13" s="29"/>
      <c r="B13" s="30"/>
      <c r="C13" s="31"/>
      <c r="D13" s="32"/>
      <c r="E13" s="32"/>
      <c r="F13" s="32"/>
      <c r="G13" s="33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71"/>
      <c r="W13" s="71"/>
      <c r="X13" s="71"/>
      <c r="Y13" s="71"/>
      <c r="Z13" s="71"/>
      <c r="AA13" s="71"/>
      <c r="AB13" s="70"/>
    </row>
    <row r="14" spans="1:28">
      <c r="A14" s="18" t="s">
        <v>34</v>
      </c>
      <c r="B14" s="19" t="s">
        <v>19</v>
      </c>
      <c r="C14" s="20"/>
      <c r="D14" s="21"/>
      <c r="E14" s="21"/>
      <c r="F14" s="21"/>
      <c r="G14" s="22"/>
      <c r="H14" s="22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v>0.05</v>
      </c>
      <c r="V14" s="65"/>
      <c r="W14" s="65"/>
      <c r="X14" s="65"/>
      <c r="Y14" s="65"/>
      <c r="Z14" s="65"/>
      <c r="AA14" s="65"/>
      <c r="AB14" s="70"/>
    </row>
    <row r="15" spans="1:28">
      <c r="A15" s="23"/>
      <c r="B15" s="24" t="s">
        <v>96</v>
      </c>
      <c r="C15" s="25"/>
      <c r="D15" s="26"/>
      <c r="E15" s="26"/>
      <c r="F15" s="26"/>
      <c r="G15" s="27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>
        <v>0.125</v>
      </c>
      <c r="S15" s="26"/>
      <c r="T15" s="26"/>
      <c r="U15" s="26"/>
      <c r="V15" s="68"/>
      <c r="W15" s="68"/>
      <c r="X15" s="68"/>
      <c r="Y15" s="68"/>
      <c r="Z15" s="68"/>
      <c r="AA15" s="68"/>
      <c r="AB15" s="70"/>
    </row>
    <row r="16" spans="1:28">
      <c r="A16" s="23"/>
      <c r="B16" s="24"/>
      <c r="C16" s="25"/>
      <c r="D16" s="26"/>
      <c r="E16" s="26"/>
      <c r="F16" s="26"/>
      <c r="G16" s="27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8"/>
      <c r="W16" s="68"/>
      <c r="X16" s="68"/>
      <c r="Y16" s="68"/>
      <c r="Z16" s="68"/>
      <c r="AA16" s="68"/>
      <c r="AB16" s="70"/>
    </row>
    <row r="17" ht="13.95" spans="1:28">
      <c r="A17" s="34"/>
      <c r="B17" s="143"/>
      <c r="C17" s="35"/>
      <c r="D17" s="36"/>
      <c r="E17" s="36"/>
      <c r="F17" s="36"/>
      <c r="G17" s="37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73"/>
      <c r="W17" s="73"/>
      <c r="X17" s="73"/>
      <c r="Y17" s="73"/>
      <c r="Z17" s="73"/>
      <c r="AA17" s="73"/>
      <c r="AB17" s="70"/>
    </row>
    <row r="18" ht="27" customHeight="1" spans="1:28">
      <c r="A18" s="38" t="s">
        <v>35</v>
      </c>
      <c r="B18" s="39" t="s">
        <v>134</v>
      </c>
      <c r="C18" s="20"/>
      <c r="D18" s="21"/>
      <c r="E18" s="21"/>
      <c r="F18" s="21"/>
      <c r="G18" s="22"/>
      <c r="H18" s="22"/>
      <c r="I18" s="22"/>
      <c r="J18" s="21"/>
      <c r="K18" s="21"/>
      <c r="L18" s="21"/>
      <c r="M18" s="21">
        <v>0.071</v>
      </c>
      <c r="N18" s="21">
        <v>0.01</v>
      </c>
      <c r="O18" s="21">
        <v>0.015</v>
      </c>
      <c r="P18" s="21">
        <v>0.0034</v>
      </c>
      <c r="Q18" s="21"/>
      <c r="R18" s="21"/>
      <c r="S18" s="21"/>
      <c r="T18" s="21"/>
      <c r="U18" s="21"/>
      <c r="V18" s="65">
        <v>0.0773</v>
      </c>
      <c r="W18" s="65"/>
      <c r="X18" s="65"/>
      <c r="Y18" s="65">
        <v>0.0084</v>
      </c>
      <c r="Z18" s="65"/>
      <c r="AA18" s="65"/>
      <c r="AB18" s="70"/>
    </row>
    <row r="19" spans="1:28">
      <c r="A19" s="40"/>
      <c r="B19" s="102" t="s">
        <v>135</v>
      </c>
      <c r="C19" s="25"/>
      <c r="D19" s="26">
        <v>0.0074</v>
      </c>
      <c r="E19" s="26"/>
      <c r="F19" s="26"/>
      <c r="G19" s="27"/>
      <c r="H19" s="27"/>
      <c r="I19" s="27"/>
      <c r="J19" s="26"/>
      <c r="K19" s="26"/>
      <c r="L19" s="26"/>
      <c r="M19" s="26"/>
      <c r="N19" s="26">
        <v>0.01</v>
      </c>
      <c r="O19" s="26">
        <v>0.015</v>
      </c>
      <c r="P19" s="26">
        <v>0.0064</v>
      </c>
      <c r="Q19" s="26">
        <v>0.042</v>
      </c>
      <c r="R19" s="26"/>
      <c r="S19" s="26">
        <v>0.0032</v>
      </c>
      <c r="T19" s="26"/>
      <c r="U19" s="26"/>
      <c r="V19" s="68">
        <v>0.08</v>
      </c>
      <c r="W19" s="68"/>
      <c r="X19" s="68"/>
      <c r="Y19" s="68">
        <v>0.0043</v>
      </c>
      <c r="Z19" s="68"/>
      <c r="AA19" s="68"/>
      <c r="AB19" s="70"/>
    </row>
    <row r="20" spans="1:28">
      <c r="A20" s="40"/>
      <c r="B20" s="41" t="s">
        <v>40</v>
      </c>
      <c r="C20" s="25"/>
      <c r="D20" s="26"/>
      <c r="E20" s="26">
        <v>0.01</v>
      </c>
      <c r="F20" s="26"/>
      <c r="G20" s="27"/>
      <c r="H20" s="27"/>
      <c r="I20" s="27"/>
      <c r="J20" s="26"/>
      <c r="K20" s="26"/>
      <c r="L20" s="26">
        <v>0.02</v>
      </c>
      <c r="M20" s="26"/>
      <c r="N20" s="26"/>
      <c r="O20" s="26"/>
      <c r="P20" s="26"/>
      <c r="Q20" s="26"/>
      <c r="R20" s="26"/>
      <c r="S20" s="26"/>
      <c r="T20" s="26"/>
      <c r="U20" s="26"/>
      <c r="V20" s="68"/>
      <c r="W20" s="68"/>
      <c r="X20" s="68"/>
      <c r="Y20" s="68"/>
      <c r="Z20" s="68"/>
      <c r="AA20" s="68"/>
      <c r="AB20" s="70"/>
    </row>
    <row r="21" spans="1:28">
      <c r="A21" s="40"/>
      <c r="B21" s="28" t="s">
        <v>41</v>
      </c>
      <c r="C21" s="25"/>
      <c r="D21" s="26"/>
      <c r="E21" s="26"/>
      <c r="F21" s="26"/>
      <c r="G21" s="27"/>
      <c r="H21" s="27"/>
      <c r="I21" s="27"/>
      <c r="J21" s="26"/>
      <c r="K21" s="26">
        <v>0.0554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68"/>
      <c r="W21" s="68"/>
      <c r="X21" s="68"/>
      <c r="Y21" s="68"/>
      <c r="Z21" s="68"/>
      <c r="AA21" s="68"/>
      <c r="AB21" s="70"/>
    </row>
    <row r="22" ht="13.95" spans="1:28">
      <c r="A22" s="42"/>
      <c r="B22" s="43"/>
      <c r="C22" s="31"/>
      <c r="D22" s="32"/>
      <c r="E22" s="32"/>
      <c r="F22" s="32"/>
      <c r="G22" s="33"/>
      <c r="H22" s="33"/>
      <c r="I22" s="33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71"/>
      <c r="W22" s="71"/>
      <c r="X22" s="71"/>
      <c r="Y22" s="71"/>
      <c r="Z22" s="71"/>
      <c r="AA22" s="71"/>
      <c r="AB22" s="70"/>
    </row>
    <row r="23" spans="1:28">
      <c r="A23" s="38" t="s">
        <v>42</v>
      </c>
      <c r="B23" s="19" t="s">
        <v>136</v>
      </c>
      <c r="C23" s="20"/>
      <c r="D23" s="21"/>
      <c r="E23" s="21">
        <v>0.01</v>
      </c>
      <c r="F23" s="21"/>
      <c r="G23" s="22"/>
      <c r="H23" s="22"/>
      <c r="I23" s="22"/>
      <c r="J23" s="21"/>
      <c r="K23" s="21"/>
      <c r="L23" s="21"/>
      <c r="M23" s="21"/>
      <c r="N23" s="21"/>
      <c r="O23" s="21"/>
      <c r="P23" s="21">
        <v>0.0142</v>
      </c>
      <c r="Q23" s="21"/>
      <c r="R23" s="21"/>
      <c r="S23" s="21">
        <v>0.045</v>
      </c>
      <c r="T23" s="21">
        <v>0.02368</v>
      </c>
      <c r="U23" s="21"/>
      <c r="V23" s="65"/>
      <c r="W23" s="65"/>
      <c r="X23" s="65">
        <v>0.25</v>
      </c>
      <c r="Y23" s="65"/>
      <c r="Z23" s="65">
        <v>2</v>
      </c>
      <c r="AA23" s="65"/>
      <c r="AB23" s="70"/>
    </row>
    <row r="24" spans="1:28">
      <c r="A24" s="40"/>
      <c r="B24" s="24" t="s">
        <v>44</v>
      </c>
      <c r="C24" s="25">
        <v>0.16</v>
      </c>
      <c r="D24" s="26"/>
      <c r="E24" s="26">
        <v>0.008</v>
      </c>
      <c r="F24" s="26"/>
      <c r="G24" s="27"/>
      <c r="H24" s="27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68"/>
      <c r="W24" s="68">
        <v>0.0029</v>
      </c>
      <c r="X24" s="68"/>
      <c r="Y24" s="68"/>
      <c r="Z24" s="68"/>
      <c r="AA24" s="68"/>
      <c r="AB24" s="70"/>
    </row>
    <row r="25" spans="1:28">
      <c r="A25" s="40"/>
      <c r="B25" s="118"/>
      <c r="C25" s="119"/>
      <c r="D25" s="120"/>
      <c r="E25" s="120"/>
      <c r="F25" s="120"/>
      <c r="G25" s="121"/>
      <c r="H25" s="121"/>
      <c r="I25" s="121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73"/>
      <c r="W25" s="73"/>
      <c r="X25" s="73"/>
      <c r="Y25" s="73"/>
      <c r="Z25" s="73"/>
      <c r="AA25" s="73"/>
      <c r="AB25" s="70"/>
    </row>
    <row r="26" spans="1:28">
      <c r="A26" s="40"/>
      <c r="B26" s="118"/>
      <c r="C26" s="119"/>
      <c r="D26" s="120"/>
      <c r="E26" s="120"/>
      <c r="F26" s="120"/>
      <c r="G26" s="121"/>
      <c r="H26" s="121"/>
      <c r="I26" s="121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73"/>
      <c r="W26" s="73"/>
      <c r="X26" s="73"/>
      <c r="Y26" s="73"/>
      <c r="Z26" s="73"/>
      <c r="AA26" s="73">
        <v>1</v>
      </c>
      <c r="AB26" s="70"/>
    </row>
    <row r="27" ht="13.95" spans="1:28">
      <c r="A27" s="42"/>
      <c r="B27" s="30"/>
      <c r="C27" s="31"/>
      <c r="D27" s="32"/>
      <c r="E27" s="32"/>
      <c r="F27" s="32"/>
      <c r="G27" s="33"/>
      <c r="H27" s="33"/>
      <c r="I27" s="33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71"/>
      <c r="W27" s="71"/>
      <c r="X27" s="71"/>
      <c r="Y27" s="71"/>
      <c r="Z27" s="71"/>
      <c r="AA27" s="71"/>
      <c r="AB27" s="75"/>
    </row>
    <row r="28" ht="15.6" spans="1:28">
      <c r="A28" s="44" t="s">
        <v>45</v>
      </c>
      <c r="B28" s="45"/>
      <c r="C28" s="20">
        <f t="shared" ref="C28:AA28" si="0">SUM(C9:C27)</f>
        <v>0.316</v>
      </c>
      <c r="D28" s="21">
        <f t="shared" si="0"/>
        <v>0.017866</v>
      </c>
      <c r="E28" s="21">
        <f t="shared" si="0"/>
        <v>0.0432</v>
      </c>
      <c r="F28" s="21">
        <f t="shared" si="0"/>
        <v>0.015</v>
      </c>
      <c r="G28" s="22">
        <f t="shared" si="0"/>
        <v>0.0006</v>
      </c>
      <c r="H28" s="21">
        <f t="shared" si="0"/>
        <v>0.013</v>
      </c>
      <c r="I28" s="22">
        <f t="shared" si="0"/>
        <v>0.00262</v>
      </c>
      <c r="J28" s="21">
        <f t="shared" si="0"/>
        <v>0.0404</v>
      </c>
      <c r="K28" s="21">
        <f t="shared" si="0"/>
        <v>0.0554</v>
      </c>
      <c r="L28" s="21">
        <f t="shared" si="0"/>
        <v>0.02</v>
      </c>
      <c r="M28" s="21">
        <f t="shared" si="0"/>
        <v>0.071</v>
      </c>
      <c r="N28" s="21">
        <f t="shared" si="0"/>
        <v>0.02</v>
      </c>
      <c r="O28" s="21">
        <f t="shared" si="0"/>
        <v>0.03</v>
      </c>
      <c r="P28" s="21">
        <f t="shared" si="0"/>
        <v>0.024</v>
      </c>
      <c r="Q28" s="21">
        <f t="shared" si="0"/>
        <v>0.042</v>
      </c>
      <c r="R28" s="21">
        <f t="shared" si="0"/>
        <v>0.125</v>
      </c>
      <c r="S28" s="21">
        <f t="shared" si="0"/>
        <v>0.0482</v>
      </c>
      <c r="T28" s="21">
        <f t="shared" si="0"/>
        <v>0.02368</v>
      </c>
      <c r="U28" s="21">
        <f t="shared" si="0"/>
        <v>0.05</v>
      </c>
      <c r="V28" s="21">
        <f t="shared" si="0"/>
        <v>0.1573</v>
      </c>
      <c r="W28" s="21">
        <f t="shared" si="0"/>
        <v>0.0029</v>
      </c>
      <c r="X28" s="21">
        <f t="shared" si="0"/>
        <v>0.25</v>
      </c>
      <c r="Y28" s="21">
        <f t="shared" si="0"/>
        <v>0.0127</v>
      </c>
      <c r="Z28" s="21">
        <v>2</v>
      </c>
      <c r="AA28" s="65">
        <v>1</v>
      </c>
      <c r="AB28" s="19"/>
    </row>
    <row r="29" ht="15.6" hidden="1" spans="1:28">
      <c r="A29" s="46" t="s">
        <v>46</v>
      </c>
      <c r="B29" s="47"/>
      <c r="C29" s="25">
        <f>19*C28</f>
        <v>6.004</v>
      </c>
      <c r="D29" s="25">
        <f t="shared" ref="D29:AD29" si="1">19*D28</f>
        <v>0.339454</v>
      </c>
      <c r="E29" s="25">
        <f t="shared" si="1"/>
        <v>0.8208</v>
      </c>
      <c r="F29" s="25">
        <f t="shared" si="1"/>
        <v>0.285</v>
      </c>
      <c r="G29" s="25">
        <f t="shared" si="1"/>
        <v>0.0114</v>
      </c>
      <c r="H29" s="25">
        <f t="shared" si="1"/>
        <v>0.247</v>
      </c>
      <c r="I29" s="25">
        <f t="shared" si="1"/>
        <v>0.04978</v>
      </c>
      <c r="J29" s="25">
        <f t="shared" si="1"/>
        <v>0.7676</v>
      </c>
      <c r="K29" s="25">
        <f t="shared" si="1"/>
        <v>1.0526</v>
      </c>
      <c r="L29" s="25">
        <f t="shared" si="1"/>
        <v>0.38</v>
      </c>
      <c r="M29" s="25">
        <f t="shared" si="1"/>
        <v>1.349</v>
      </c>
      <c r="N29" s="25">
        <f t="shared" si="1"/>
        <v>0.38</v>
      </c>
      <c r="O29" s="25">
        <f t="shared" si="1"/>
        <v>0.57</v>
      </c>
      <c r="P29" s="25">
        <f t="shared" si="1"/>
        <v>0.456</v>
      </c>
      <c r="Q29" s="25">
        <f t="shared" si="1"/>
        <v>0.798</v>
      </c>
      <c r="R29" s="25">
        <f t="shared" si="1"/>
        <v>2.375</v>
      </c>
      <c r="S29" s="25">
        <f t="shared" si="1"/>
        <v>0.9158</v>
      </c>
      <c r="T29" s="25">
        <f t="shared" si="1"/>
        <v>0.44992</v>
      </c>
      <c r="U29" s="25">
        <f t="shared" si="1"/>
        <v>0.95</v>
      </c>
      <c r="V29" s="25">
        <f t="shared" si="1"/>
        <v>2.9887</v>
      </c>
      <c r="W29" s="25">
        <f t="shared" si="1"/>
        <v>0.0551</v>
      </c>
      <c r="X29" s="25">
        <v>0.25</v>
      </c>
      <c r="Y29" s="25">
        <f>19*Y28</f>
        <v>0.2413</v>
      </c>
      <c r="Z29" s="25">
        <v>2</v>
      </c>
      <c r="AA29" s="25">
        <v>1</v>
      </c>
      <c r="AB29" s="133"/>
    </row>
    <row r="30" ht="15.6" spans="1:28">
      <c r="A30" s="46" t="s">
        <v>46</v>
      </c>
      <c r="B30" s="47"/>
      <c r="C30" s="48">
        <f t="shared" ref="C30:Y30" si="2">ROUND(C29,2)</f>
        <v>6</v>
      </c>
      <c r="D30" s="49">
        <f t="shared" si="2"/>
        <v>0.34</v>
      </c>
      <c r="E30" s="49">
        <f t="shared" si="2"/>
        <v>0.82</v>
      </c>
      <c r="F30" s="49">
        <f t="shared" si="2"/>
        <v>0.29</v>
      </c>
      <c r="G30" s="49">
        <f t="shared" si="2"/>
        <v>0.01</v>
      </c>
      <c r="H30" s="49">
        <f t="shared" si="2"/>
        <v>0.25</v>
      </c>
      <c r="I30" s="49">
        <f t="shared" si="2"/>
        <v>0.05</v>
      </c>
      <c r="J30" s="49">
        <f t="shared" si="2"/>
        <v>0.77</v>
      </c>
      <c r="K30" s="49">
        <f t="shared" si="2"/>
        <v>1.05</v>
      </c>
      <c r="L30" s="49">
        <f t="shared" si="2"/>
        <v>0.38</v>
      </c>
      <c r="M30" s="49">
        <f t="shared" si="2"/>
        <v>1.35</v>
      </c>
      <c r="N30" s="49">
        <f t="shared" si="2"/>
        <v>0.38</v>
      </c>
      <c r="O30" s="49">
        <f t="shared" si="2"/>
        <v>0.57</v>
      </c>
      <c r="P30" s="49">
        <f t="shared" si="2"/>
        <v>0.46</v>
      </c>
      <c r="Q30" s="49">
        <f t="shared" si="2"/>
        <v>0.8</v>
      </c>
      <c r="R30" s="49">
        <f t="shared" si="2"/>
        <v>2.38</v>
      </c>
      <c r="S30" s="49">
        <f t="shared" si="2"/>
        <v>0.92</v>
      </c>
      <c r="T30" s="49">
        <f t="shared" si="2"/>
        <v>0.45</v>
      </c>
      <c r="U30" s="49">
        <f t="shared" si="2"/>
        <v>0.95</v>
      </c>
      <c r="V30" s="49">
        <f t="shared" si="2"/>
        <v>2.99</v>
      </c>
      <c r="W30" s="49">
        <f t="shared" si="2"/>
        <v>0.06</v>
      </c>
      <c r="X30" s="49">
        <v>0.25</v>
      </c>
      <c r="Y30" s="49">
        <f>ROUND(Y29,2)</f>
        <v>0.24</v>
      </c>
      <c r="Z30" s="49">
        <v>2</v>
      </c>
      <c r="AA30" s="69">
        <f>ROUND(AA29,2)</f>
        <v>1</v>
      </c>
      <c r="AB30" s="133"/>
    </row>
    <row r="31" ht="15.6" spans="1:28">
      <c r="A31" s="46" t="s">
        <v>47</v>
      </c>
      <c r="B31" s="47"/>
      <c r="C31" s="49">
        <v>65</v>
      </c>
      <c r="D31" s="49">
        <v>730</v>
      </c>
      <c r="E31" s="49">
        <v>68</v>
      </c>
      <c r="F31" s="49">
        <v>95</v>
      </c>
      <c r="G31" s="49">
        <v>1400</v>
      </c>
      <c r="H31" s="49">
        <v>500</v>
      </c>
      <c r="I31" s="49">
        <v>180</v>
      </c>
      <c r="J31" s="49">
        <v>63.16</v>
      </c>
      <c r="K31" s="49">
        <v>40</v>
      </c>
      <c r="L31" s="49">
        <v>200</v>
      </c>
      <c r="M31" s="49">
        <v>45</v>
      </c>
      <c r="N31" s="49">
        <v>39</v>
      </c>
      <c r="O31" s="49">
        <v>60</v>
      </c>
      <c r="P31" s="49">
        <v>218.48</v>
      </c>
      <c r="Q31" s="49">
        <v>97</v>
      </c>
      <c r="R31" s="49">
        <v>100</v>
      </c>
      <c r="S31" s="49">
        <v>96</v>
      </c>
      <c r="T31" s="49">
        <v>104.44444</v>
      </c>
      <c r="U31" s="49">
        <v>135</v>
      </c>
      <c r="V31" s="49">
        <v>220</v>
      </c>
      <c r="W31" s="49">
        <v>750</v>
      </c>
      <c r="X31" s="69">
        <v>16</v>
      </c>
      <c r="Y31" s="49">
        <v>366.16</v>
      </c>
      <c r="Z31" s="49">
        <v>10</v>
      </c>
      <c r="AA31" s="69">
        <v>12</v>
      </c>
      <c r="AB31" s="79"/>
    </row>
    <row r="32" ht="16.35" spans="1:28">
      <c r="A32" s="50" t="s">
        <v>48</v>
      </c>
      <c r="B32" s="51"/>
      <c r="C32" s="52">
        <f>C30*C31</f>
        <v>390</v>
      </c>
      <c r="D32" s="52">
        <f t="shared" ref="D32:AD32" si="3">D30*D31</f>
        <v>248.2</v>
      </c>
      <c r="E32" s="52">
        <f t="shared" si="3"/>
        <v>55.76</v>
      </c>
      <c r="F32" s="52">
        <f t="shared" si="3"/>
        <v>27.55</v>
      </c>
      <c r="G32" s="52">
        <f t="shared" si="3"/>
        <v>14</v>
      </c>
      <c r="H32" s="52">
        <f t="shared" si="3"/>
        <v>125</v>
      </c>
      <c r="I32" s="52">
        <f t="shared" si="3"/>
        <v>9</v>
      </c>
      <c r="J32" s="52">
        <f t="shared" si="3"/>
        <v>48.6332</v>
      </c>
      <c r="K32" s="52">
        <f t="shared" si="3"/>
        <v>42</v>
      </c>
      <c r="L32" s="52">
        <f t="shared" si="3"/>
        <v>76</v>
      </c>
      <c r="M32" s="52">
        <f t="shared" si="3"/>
        <v>60.75</v>
      </c>
      <c r="N32" s="52">
        <f t="shared" si="3"/>
        <v>14.82</v>
      </c>
      <c r="O32" s="52">
        <f t="shared" si="3"/>
        <v>34.2</v>
      </c>
      <c r="P32" s="52">
        <f t="shared" si="3"/>
        <v>100.5008</v>
      </c>
      <c r="Q32" s="52">
        <f t="shared" si="3"/>
        <v>77.6</v>
      </c>
      <c r="R32" s="52">
        <f t="shared" si="3"/>
        <v>238</v>
      </c>
      <c r="S32" s="52">
        <f t="shared" si="3"/>
        <v>88.32</v>
      </c>
      <c r="T32" s="52">
        <f t="shared" si="3"/>
        <v>46.999998</v>
      </c>
      <c r="U32" s="52">
        <f t="shared" si="3"/>
        <v>128.25</v>
      </c>
      <c r="V32" s="52">
        <f t="shared" si="3"/>
        <v>657.8</v>
      </c>
      <c r="W32" s="52">
        <f t="shared" si="3"/>
        <v>45</v>
      </c>
      <c r="X32" s="52">
        <f t="shared" si="3"/>
        <v>4</v>
      </c>
      <c r="Y32" s="52">
        <f t="shared" si="3"/>
        <v>87.8784</v>
      </c>
      <c r="Z32" s="52">
        <f t="shared" si="3"/>
        <v>20</v>
      </c>
      <c r="AA32" s="52">
        <f t="shared" si="3"/>
        <v>12</v>
      </c>
      <c r="AB32" s="80">
        <f>SUM(C32:AA32)</f>
        <v>2652.262398</v>
      </c>
    </row>
    <row r="33" ht="15.6" spans="1:28">
      <c r="A33" s="53"/>
      <c r="B33" s="5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>
        <f>AB32/AB2</f>
        <v>139.592757789474</v>
      </c>
    </row>
    <row r="34" customFormat="1" ht="27" customHeight="1" spans="2:15">
      <c r="B34" s="56" t="s">
        <v>49</v>
      </c>
      <c r="O34" s="57"/>
    </row>
    <row r="35" customFormat="1" ht="27" customHeight="1" spans="2:15">
      <c r="B35" s="56" t="s">
        <v>50</v>
      </c>
      <c r="O35" s="57"/>
    </row>
    <row r="36" customFormat="1" ht="27" customHeight="1" spans="2:2">
      <c r="B36" s="56" t="s">
        <v>51</v>
      </c>
    </row>
  </sheetData>
  <mergeCells count="40">
    <mergeCell ref="A1:AB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7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5"/>
  <sheetViews>
    <sheetView workbookViewId="0">
      <pane ySplit="7" topLeftCell="A8" activePane="bottomLeft" state="frozen"/>
      <selection/>
      <selection pane="bottomLeft" activeCell="C8" sqref="C8:Y8"/>
    </sheetView>
  </sheetViews>
  <sheetFormatPr defaultColWidth="11.537037037037" defaultRowHeight="13.2"/>
  <cols>
    <col min="1" max="1" width="6.33333333333333" customWidth="1"/>
    <col min="2" max="2" width="24.8888888888889" customWidth="1"/>
    <col min="3" max="3" width="7.55555555555556" customWidth="1"/>
    <col min="4" max="4" width="7.33333333333333" customWidth="1"/>
    <col min="5" max="5" width="6.66666666666667" customWidth="1"/>
    <col min="6" max="6" width="6.33333333333333" customWidth="1"/>
    <col min="7" max="7" width="7.22222222222222" customWidth="1"/>
    <col min="8" max="8" width="6.44444444444444" customWidth="1"/>
    <col min="9" max="9" width="6.22222222222222" customWidth="1"/>
    <col min="10" max="10" width="6.11111111111111" customWidth="1"/>
    <col min="11" max="12" width="6.33333333333333" customWidth="1"/>
    <col min="13" max="13" width="6.77777777777778" customWidth="1"/>
    <col min="14" max="14" width="6.33333333333333" customWidth="1"/>
    <col min="15" max="15" width="6.44444444444444" customWidth="1"/>
    <col min="16" max="16" width="6.11111111111111" customWidth="1"/>
    <col min="17" max="17" width="6.22222222222222" customWidth="1"/>
    <col min="18" max="18" width="7.44444444444444" customWidth="1"/>
    <col min="19" max="19" width="6.44444444444444" customWidth="1"/>
    <col min="20" max="20" width="6.11111111111111" customWidth="1"/>
    <col min="21" max="21" width="7.11111111111111" customWidth="1"/>
    <col min="22" max="23" width="6.11111111111111" customWidth="1"/>
    <col min="24" max="25" width="5.55555555555556" customWidth="1"/>
    <col min="26" max="26" width="8.44444444444444" customWidth="1"/>
  </cols>
  <sheetData>
    <row r="1" s="1" customFormat="1" ht="43" customHeight="1" spans="1:1">
      <c r="A1" s="1" t="s">
        <v>0</v>
      </c>
    </row>
    <row r="2" customHeight="1" spans="1:26">
      <c r="A2" s="3"/>
      <c r="B2" s="81" t="s">
        <v>137</v>
      </c>
      <c r="C2" s="82" t="s">
        <v>2</v>
      </c>
      <c r="D2" s="5" t="s">
        <v>3</v>
      </c>
      <c r="E2" s="5" t="s">
        <v>4</v>
      </c>
      <c r="F2" s="83" t="s">
        <v>138</v>
      </c>
      <c r="G2" s="5" t="s">
        <v>6</v>
      </c>
      <c r="H2" s="5" t="s">
        <v>9</v>
      </c>
      <c r="I2" s="5" t="s">
        <v>10</v>
      </c>
      <c r="J2" s="5" t="s">
        <v>22</v>
      </c>
      <c r="K2" s="5" t="s">
        <v>95</v>
      </c>
      <c r="L2" s="5" t="s">
        <v>11</v>
      </c>
      <c r="M2" s="5" t="s">
        <v>18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98</v>
      </c>
      <c r="S2" s="5" t="s">
        <v>81</v>
      </c>
      <c r="T2" s="5" t="s">
        <v>139</v>
      </c>
      <c r="U2" s="5" t="s">
        <v>24</v>
      </c>
      <c r="V2" s="5" t="s">
        <v>97</v>
      </c>
      <c r="W2" s="5" t="s">
        <v>84</v>
      </c>
      <c r="X2" s="5" t="s">
        <v>61</v>
      </c>
      <c r="Y2" s="5" t="s">
        <v>23</v>
      </c>
      <c r="Z2" s="105">
        <v>15</v>
      </c>
    </row>
    <row r="3" spans="1:26">
      <c r="A3" s="7"/>
      <c r="B3" s="84"/>
      <c r="C3" s="85"/>
      <c r="D3" s="9"/>
      <c r="E3" s="9"/>
      <c r="F3" s="8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6"/>
    </row>
    <row r="4" spans="1:26">
      <c r="A4" s="7"/>
      <c r="B4" s="84"/>
      <c r="C4" s="85"/>
      <c r="D4" s="9"/>
      <c r="E4" s="9"/>
      <c r="F4" s="8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6"/>
    </row>
    <row r="5" ht="12" customHeight="1" spans="1:26">
      <c r="A5" s="7"/>
      <c r="B5" s="84"/>
      <c r="C5" s="85"/>
      <c r="D5" s="9"/>
      <c r="E5" s="9"/>
      <c r="F5" s="86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6"/>
    </row>
    <row r="6" spans="1:26">
      <c r="A6" s="7"/>
      <c r="B6" s="84"/>
      <c r="C6" s="85"/>
      <c r="D6" s="9"/>
      <c r="E6" s="9"/>
      <c r="F6" s="86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6"/>
    </row>
    <row r="7" ht="32" customHeight="1" spans="1:26">
      <c r="A7" s="11"/>
      <c r="B7" s="87"/>
      <c r="C7" s="88"/>
      <c r="D7" s="13"/>
      <c r="E7" s="13"/>
      <c r="F7" s="8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07"/>
    </row>
    <row r="8" ht="15" customHeight="1" spans="1:26">
      <c r="A8" s="90"/>
      <c r="B8" s="91"/>
      <c r="C8" s="92">
        <v>1</v>
      </c>
      <c r="D8" s="93">
        <v>2</v>
      </c>
      <c r="E8" s="93">
        <v>3</v>
      </c>
      <c r="F8" s="93">
        <v>4</v>
      </c>
      <c r="G8" s="93">
        <v>5</v>
      </c>
      <c r="H8" s="92">
        <v>6</v>
      </c>
      <c r="I8" s="93">
        <v>7</v>
      </c>
      <c r="J8" s="93">
        <v>8</v>
      </c>
      <c r="K8" s="93">
        <v>9</v>
      </c>
      <c r="L8" s="93">
        <v>10</v>
      </c>
      <c r="M8" s="92">
        <v>11</v>
      </c>
      <c r="N8" s="93">
        <v>12</v>
      </c>
      <c r="O8" s="93">
        <v>13</v>
      </c>
      <c r="P8" s="93">
        <v>14</v>
      </c>
      <c r="Q8" s="93">
        <v>15</v>
      </c>
      <c r="R8" s="92">
        <v>16</v>
      </c>
      <c r="S8" s="93">
        <v>17</v>
      </c>
      <c r="T8" s="93">
        <v>18</v>
      </c>
      <c r="U8" s="93">
        <v>19</v>
      </c>
      <c r="V8" s="93">
        <v>20</v>
      </c>
      <c r="W8" s="92">
        <v>21</v>
      </c>
      <c r="X8" s="93">
        <v>22</v>
      </c>
      <c r="Y8" s="93">
        <v>23</v>
      </c>
      <c r="Z8" s="108" t="s">
        <v>28</v>
      </c>
    </row>
    <row r="9" spans="1:26">
      <c r="A9" s="94" t="s">
        <v>29</v>
      </c>
      <c r="B9" s="19" t="s">
        <v>140</v>
      </c>
      <c r="C9" s="20">
        <v>0.2</v>
      </c>
      <c r="D9" s="21"/>
      <c r="E9" s="21">
        <v>0.0063</v>
      </c>
      <c r="F9" s="21">
        <v>0.0264</v>
      </c>
      <c r="G9" s="77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77"/>
      <c r="X9" s="78"/>
      <c r="Y9" s="78"/>
      <c r="Z9" s="67" t="s">
        <v>120</v>
      </c>
    </row>
    <row r="10" spans="1:26">
      <c r="A10" s="95"/>
      <c r="B10" s="24" t="s">
        <v>73</v>
      </c>
      <c r="C10" s="25"/>
      <c r="D10" s="26"/>
      <c r="E10" s="26">
        <v>0.007</v>
      </c>
      <c r="F10" s="26"/>
      <c r="G10" s="96">
        <v>0.00063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96"/>
      <c r="X10" s="109"/>
      <c r="Y10" s="109"/>
      <c r="Z10" s="70"/>
    </row>
    <row r="11" spans="1:26">
      <c r="A11" s="95"/>
      <c r="B11" s="28" t="s">
        <v>65</v>
      </c>
      <c r="C11" s="25"/>
      <c r="D11" s="26">
        <v>0.012</v>
      </c>
      <c r="E11" s="26"/>
      <c r="F11" s="26"/>
      <c r="G11" s="96"/>
      <c r="H11" s="26">
        <v>0.0405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96"/>
      <c r="X11" s="109"/>
      <c r="Y11" s="109"/>
      <c r="Z11" s="70"/>
    </row>
    <row r="12" spans="1:26">
      <c r="A12" s="95"/>
      <c r="B12" s="24"/>
      <c r="C12" s="25"/>
      <c r="D12" s="26"/>
      <c r="E12" s="26"/>
      <c r="F12" s="26"/>
      <c r="G12" s="9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96"/>
      <c r="X12" s="109"/>
      <c r="Y12" s="109"/>
      <c r="Z12" s="70"/>
    </row>
    <row r="13" ht="13.95" spans="1:26">
      <c r="A13" s="97"/>
      <c r="B13" s="30"/>
      <c r="C13" s="31"/>
      <c r="D13" s="32"/>
      <c r="E13" s="32"/>
      <c r="F13" s="32"/>
      <c r="G13" s="98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98"/>
      <c r="X13" s="110"/>
      <c r="Y13" s="110"/>
      <c r="Z13" s="70"/>
    </row>
    <row r="14" spans="1:26">
      <c r="A14" s="94" t="s">
        <v>34</v>
      </c>
      <c r="B14" s="19" t="s">
        <v>97</v>
      </c>
      <c r="C14" s="20"/>
      <c r="D14" s="21"/>
      <c r="E14" s="21"/>
      <c r="F14" s="21"/>
      <c r="G14" s="77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v>0.19</v>
      </c>
      <c r="W14" s="77"/>
      <c r="X14" s="78"/>
      <c r="Y14" s="78"/>
      <c r="Z14" s="70"/>
    </row>
    <row r="15" spans="1:26">
      <c r="A15" s="95"/>
      <c r="B15" s="24"/>
      <c r="C15" s="25"/>
      <c r="D15" s="26"/>
      <c r="E15" s="26"/>
      <c r="F15" s="26"/>
      <c r="G15" s="9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96"/>
      <c r="X15" s="109"/>
      <c r="Y15" s="109"/>
      <c r="Z15" s="70"/>
    </row>
    <row r="16" spans="1:26">
      <c r="A16" s="95"/>
      <c r="B16" s="24"/>
      <c r="C16" s="25"/>
      <c r="D16" s="26"/>
      <c r="E16" s="26"/>
      <c r="F16" s="26"/>
      <c r="G16" s="9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96"/>
      <c r="X16" s="109"/>
      <c r="Y16" s="109"/>
      <c r="Z16" s="70"/>
    </row>
    <row r="17" ht="13.95" spans="1:26">
      <c r="A17" s="97"/>
      <c r="B17" s="30"/>
      <c r="C17" s="35"/>
      <c r="D17" s="36"/>
      <c r="E17" s="36"/>
      <c r="F17" s="36"/>
      <c r="G17" s="99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99"/>
      <c r="X17" s="111"/>
      <c r="Y17" s="111"/>
      <c r="Z17" s="70"/>
    </row>
    <row r="18" spans="1:26">
      <c r="A18" s="100" t="s">
        <v>35</v>
      </c>
      <c r="B18" s="39" t="s">
        <v>141</v>
      </c>
      <c r="C18" s="20"/>
      <c r="D18" s="21"/>
      <c r="E18" s="21"/>
      <c r="F18" s="21"/>
      <c r="G18" s="77"/>
      <c r="H18" s="21"/>
      <c r="I18" s="21"/>
      <c r="J18" s="21"/>
      <c r="K18" s="21">
        <v>0.005</v>
      </c>
      <c r="L18" s="21"/>
      <c r="M18" s="21"/>
      <c r="N18" s="21">
        <v>0.091</v>
      </c>
      <c r="O18" s="21">
        <v>0.0134</v>
      </c>
      <c r="P18" s="21">
        <v>0.015</v>
      </c>
      <c r="Q18" s="21">
        <v>0.0023</v>
      </c>
      <c r="R18" s="21"/>
      <c r="S18" s="21"/>
      <c r="T18" s="21">
        <v>0.0854</v>
      </c>
      <c r="U18" s="21">
        <v>0.008</v>
      </c>
      <c r="V18" s="21"/>
      <c r="W18" s="77"/>
      <c r="X18" s="78"/>
      <c r="Y18" s="78"/>
      <c r="Z18" s="70"/>
    </row>
    <row r="19" spans="1:26">
      <c r="A19" s="101"/>
      <c r="B19" s="102" t="s">
        <v>90</v>
      </c>
      <c r="C19" s="25"/>
      <c r="D19" s="26"/>
      <c r="E19" s="26"/>
      <c r="F19" s="26"/>
      <c r="G19" s="96"/>
      <c r="H19" s="26"/>
      <c r="I19" s="26"/>
      <c r="J19" s="26"/>
      <c r="K19" s="26"/>
      <c r="L19" s="26"/>
      <c r="M19" s="26"/>
      <c r="N19" s="26"/>
      <c r="O19" s="26"/>
      <c r="P19" s="26">
        <v>0.025</v>
      </c>
      <c r="Q19" s="26">
        <v>0.0064</v>
      </c>
      <c r="R19" s="26">
        <v>0.097</v>
      </c>
      <c r="S19" s="26">
        <v>0.24</v>
      </c>
      <c r="T19" s="26"/>
      <c r="U19" s="26"/>
      <c r="V19" s="26"/>
      <c r="W19" s="96"/>
      <c r="X19" s="109"/>
      <c r="Y19" s="109"/>
      <c r="Z19" s="70"/>
    </row>
    <row r="20" spans="1:26">
      <c r="A20" s="101"/>
      <c r="B20" s="102" t="s">
        <v>40</v>
      </c>
      <c r="C20" s="25"/>
      <c r="D20" s="26"/>
      <c r="E20" s="26">
        <v>0.01</v>
      </c>
      <c r="F20" s="26"/>
      <c r="G20" s="96"/>
      <c r="H20" s="26"/>
      <c r="I20" s="26"/>
      <c r="J20" s="26"/>
      <c r="K20" s="26"/>
      <c r="L20" s="26">
        <v>0.022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96"/>
      <c r="X20" s="109"/>
      <c r="Y20" s="109"/>
      <c r="Z20" s="70"/>
    </row>
    <row r="21" spans="1:26">
      <c r="A21" s="101"/>
      <c r="B21" s="28" t="s">
        <v>41</v>
      </c>
      <c r="C21" s="25"/>
      <c r="D21" s="26"/>
      <c r="E21" s="26"/>
      <c r="F21" s="26"/>
      <c r="G21" s="96"/>
      <c r="H21" s="26"/>
      <c r="I21" s="26">
        <v>0.0504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96"/>
      <c r="X21" s="109"/>
      <c r="Y21" s="109"/>
      <c r="Z21" s="70"/>
    </row>
    <row r="22" ht="13.95" spans="1:26">
      <c r="A22" s="103"/>
      <c r="B22" s="43"/>
      <c r="C22" s="31"/>
      <c r="D22" s="32"/>
      <c r="E22" s="32"/>
      <c r="F22" s="32"/>
      <c r="G22" s="98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98"/>
      <c r="X22" s="110"/>
      <c r="Y22" s="110"/>
      <c r="Z22" s="70"/>
    </row>
    <row r="23" spans="1:26">
      <c r="A23" s="100" t="s">
        <v>42</v>
      </c>
      <c r="B23" s="19" t="s">
        <v>142</v>
      </c>
      <c r="C23" s="20">
        <v>0.025</v>
      </c>
      <c r="D23" s="21"/>
      <c r="E23" s="21">
        <v>0.0103</v>
      </c>
      <c r="F23" s="21"/>
      <c r="G23" s="77"/>
      <c r="H23" s="21"/>
      <c r="I23" s="21"/>
      <c r="J23" s="21"/>
      <c r="K23" s="21"/>
      <c r="L23" s="21"/>
      <c r="M23" s="21">
        <v>0.043</v>
      </c>
      <c r="N23" s="21"/>
      <c r="O23" s="21"/>
      <c r="P23" s="21"/>
      <c r="Q23" s="21">
        <v>0.0024</v>
      </c>
      <c r="R23" s="21"/>
      <c r="S23" s="21"/>
      <c r="T23" s="21"/>
      <c r="U23" s="21"/>
      <c r="V23" s="21"/>
      <c r="W23" s="77">
        <v>2</v>
      </c>
      <c r="X23" s="78">
        <v>2</v>
      </c>
      <c r="Y23" s="78"/>
      <c r="Z23" s="70"/>
    </row>
    <row r="24" spans="1:26">
      <c r="A24" s="101"/>
      <c r="B24" s="24" t="s">
        <v>44</v>
      </c>
      <c r="C24" s="25">
        <v>0.175</v>
      </c>
      <c r="D24" s="26"/>
      <c r="E24" s="26">
        <v>0.008</v>
      </c>
      <c r="F24" s="26"/>
      <c r="G24" s="96"/>
      <c r="H24" s="26"/>
      <c r="I24" s="26"/>
      <c r="J24" s="26">
        <v>0.0031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96"/>
      <c r="X24" s="109"/>
      <c r="Y24" s="109"/>
      <c r="Z24" s="70"/>
    </row>
    <row r="25" spans="1:26">
      <c r="A25" s="101"/>
      <c r="B25" s="24"/>
      <c r="C25" s="25"/>
      <c r="D25" s="26"/>
      <c r="E25" s="26"/>
      <c r="F25" s="26"/>
      <c r="G25" s="9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96"/>
      <c r="X25" s="109"/>
      <c r="Y25" s="109"/>
      <c r="Z25" s="70"/>
    </row>
    <row r="26" ht="13.95" spans="1:26">
      <c r="A26" s="103"/>
      <c r="B26" s="30"/>
      <c r="C26" s="31"/>
      <c r="D26" s="32"/>
      <c r="E26" s="32"/>
      <c r="F26" s="32"/>
      <c r="G26" s="98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98"/>
      <c r="X26" s="110"/>
      <c r="Y26" s="110">
        <v>0.25</v>
      </c>
      <c r="Z26" s="70"/>
    </row>
    <row r="27" ht="16.35" spans="1:26">
      <c r="A27" s="44" t="s">
        <v>45</v>
      </c>
      <c r="B27" s="45"/>
      <c r="C27" s="20">
        <f>SUM(C9:C26)</f>
        <v>0.4</v>
      </c>
      <c r="D27" s="21">
        <f>SUM(D9:D26)</f>
        <v>0.012</v>
      </c>
      <c r="E27" s="21">
        <f>SUM(E9:E26)</f>
        <v>0.0416</v>
      </c>
      <c r="F27" s="21">
        <f>SUM(F9:F26)</f>
        <v>0.0264</v>
      </c>
      <c r="G27" s="77">
        <f>SUM(G9:G26)</f>
        <v>0.00063</v>
      </c>
      <c r="H27" s="21">
        <f t="shared" ref="H27:X27" si="0">SUM(H9:H26)</f>
        <v>0.0405</v>
      </c>
      <c r="I27" s="21">
        <f t="shared" si="0"/>
        <v>0.0504</v>
      </c>
      <c r="J27" s="21">
        <f t="shared" si="0"/>
        <v>0.0031</v>
      </c>
      <c r="K27" s="21">
        <f t="shared" si="0"/>
        <v>0.005</v>
      </c>
      <c r="L27" s="21">
        <f t="shared" si="0"/>
        <v>0.022</v>
      </c>
      <c r="M27" s="21">
        <f t="shared" si="0"/>
        <v>0.043</v>
      </c>
      <c r="N27" s="21">
        <f t="shared" si="0"/>
        <v>0.091</v>
      </c>
      <c r="O27" s="21">
        <f t="shared" si="0"/>
        <v>0.0134</v>
      </c>
      <c r="P27" s="21">
        <f t="shared" si="0"/>
        <v>0.04</v>
      </c>
      <c r="Q27" s="21">
        <f t="shared" si="0"/>
        <v>0.0111</v>
      </c>
      <c r="R27" s="21">
        <f t="shared" si="0"/>
        <v>0.097</v>
      </c>
      <c r="S27" s="21">
        <f t="shared" si="0"/>
        <v>0.24</v>
      </c>
      <c r="T27" s="21">
        <f t="shared" si="0"/>
        <v>0.0854</v>
      </c>
      <c r="U27" s="21">
        <f t="shared" si="0"/>
        <v>0.008</v>
      </c>
      <c r="V27" s="21">
        <f t="shared" si="0"/>
        <v>0.19</v>
      </c>
      <c r="W27" s="21">
        <f t="shared" si="0"/>
        <v>2</v>
      </c>
      <c r="X27" s="21">
        <f t="shared" si="0"/>
        <v>2</v>
      </c>
      <c r="Y27" s="21">
        <v>0.25</v>
      </c>
      <c r="Z27" s="75"/>
    </row>
    <row r="28" ht="15.6" hidden="1" spans="1:26">
      <c r="A28" s="46" t="s">
        <v>46</v>
      </c>
      <c r="B28" s="47"/>
      <c r="C28" s="48">
        <f>15*C27</f>
        <v>6</v>
      </c>
      <c r="D28" s="48">
        <f>15*D27</f>
        <v>0.18</v>
      </c>
      <c r="E28" s="48">
        <f>15*E27</f>
        <v>0.624</v>
      </c>
      <c r="F28" s="48">
        <f>15*F27</f>
        <v>0.396</v>
      </c>
      <c r="G28" s="48">
        <f>15*G27</f>
        <v>0.00945</v>
      </c>
      <c r="H28" s="48">
        <f t="shared" ref="H28:Z28" si="1">15*H27</f>
        <v>0.6075</v>
      </c>
      <c r="I28" s="48">
        <f t="shared" si="1"/>
        <v>0.756</v>
      </c>
      <c r="J28" s="48">
        <f t="shared" si="1"/>
        <v>0.0465</v>
      </c>
      <c r="K28" s="48">
        <f t="shared" si="1"/>
        <v>0.075</v>
      </c>
      <c r="L28" s="48">
        <f t="shared" si="1"/>
        <v>0.33</v>
      </c>
      <c r="M28" s="48">
        <f t="shared" si="1"/>
        <v>0.645</v>
      </c>
      <c r="N28" s="48">
        <f t="shared" si="1"/>
        <v>1.365</v>
      </c>
      <c r="O28" s="48">
        <f t="shared" si="1"/>
        <v>0.201</v>
      </c>
      <c r="P28" s="48">
        <f t="shared" si="1"/>
        <v>0.6</v>
      </c>
      <c r="Q28" s="48">
        <f t="shared" si="1"/>
        <v>0.1665</v>
      </c>
      <c r="R28" s="48">
        <f t="shared" si="1"/>
        <v>1.455</v>
      </c>
      <c r="S28" s="48">
        <f t="shared" si="1"/>
        <v>3.6</v>
      </c>
      <c r="T28" s="48">
        <f t="shared" si="1"/>
        <v>1.281</v>
      </c>
      <c r="U28" s="48">
        <f t="shared" si="1"/>
        <v>0.12</v>
      </c>
      <c r="V28" s="48">
        <f t="shared" si="1"/>
        <v>2.85</v>
      </c>
      <c r="W28" s="48">
        <v>2</v>
      </c>
      <c r="X28" s="48">
        <v>2</v>
      </c>
      <c r="Y28" s="48">
        <v>0.25</v>
      </c>
      <c r="Z28" s="112"/>
    </row>
    <row r="29" ht="15.6" spans="1:26">
      <c r="A29" s="46" t="s">
        <v>46</v>
      </c>
      <c r="B29" s="47"/>
      <c r="C29" s="48">
        <f>ROUND(C28,2)</f>
        <v>6</v>
      </c>
      <c r="D29" s="49">
        <f>ROUND(D28,2)</f>
        <v>0.18</v>
      </c>
      <c r="E29" s="49">
        <f>ROUND(E28,2)</f>
        <v>0.62</v>
      </c>
      <c r="F29" s="49">
        <f>ROUND(F28,2)</f>
        <v>0.4</v>
      </c>
      <c r="G29" s="49">
        <f>ROUND(G28,2)</f>
        <v>0.01</v>
      </c>
      <c r="H29" s="49">
        <f t="shared" ref="H29:V29" si="2">ROUND(H28,2)</f>
        <v>0.61</v>
      </c>
      <c r="I29" s="49">
        <f t="shared" si="2"/>
        <v>0.76</v>
      </c>
      <c r="J29" s="49">
        <f t="shared" si="2"/>
        <v>0.05</v>
      </c>
      <c r="K29" s="49">
        <f t="shared" si="2"/>
        <v>0.08</v>
      </c>
      <c r="L29" s="49">
        <f t="shared" si="2"/>
        <v>0.33</v>
      </c>
      <c r="M29" s="49">
        <f t="shared" si="2"/>
        <v>0.65</v>
      </c>
      <c r="N29" s="49">
        <f t="shared" si="2"/>
        <v>1.37</v>
      </c>
      <c r="O29" s="49">
        <f t="shared" si="2"/>
        <v>0.2</v>
      </c>
      <c r="P29" s="49">
        <f t="shared" si="2"/>
        <v>0.6</v>
      </c>
      <c r="Q29" s="49">
        <f t="shared" si="2"/>
        <v>0.17</v>
      </c>
      <c r="R29" s="49">
        <f t="shared" si="2"/>
        <v>1.46</v>
      </c>
      <c r="S29" s="49">
        <f t="shared" si="2"/>
        <v>3.6</v>
      </c>
      <c r="T29" s="49">
        <f t="shared" si="2"/>
        <v>1.28</v>
      </c>
      <c r="U29" s="49">
        <f t="shared" si="2"/>
        <v>0.12</v>
      </c>
      <c r="V29" s="49">
        <f t="shared" si="2"/>
        <v>2.85</v>
      </c>
      <c r="W29" s="49">
        <v>2</v>
      </c>
      <c r="X29" s="49">
        <v>2</v>
      </c>
      <c r="Y29" s="49">
        <v>0.25</v>
      </c>
      <c r="Z29" s="79"/>
    </row>
    <row r="30" ht="15.6" spans="1:26">
      <c r="A30" s="46" t="s">
        <v>47</v>
      </c>
      <c r="B30" s="47"/>
      <c r="C30" s="49">
        <v>65</v>
      </c>
      <c r="D30" s="49">
        <v>730</v>
      </c>
      <c r="E30" s="49">
        <v>68</v>
      </c>
      <c r="F30" s="49">
        <v>220</v>
      </c>
      <c r="G30" s="49">
        <v>1400</v>
      </c>
      <c r="H30" s="49">
        <v>63.16</v>
      </c>
      <c r="I30" s="49">
        <v>40</v>
      </c>
      <c r="J30" s="49">
        <v>750</v>
      </c>
      <c r="K30" s="49">
        <v>35</v>
      </c>
      <c r="L30" s="49">
        <v>200</v>
      </c>
      <c r="M30" s="49">
        <v>96</v>
      </c>
      <c r="N30" s="49">
        <v>45</v>
      </c>
      <c r="O30" s="49">
        <v>39</v>
      </c>
      <c r="P30" s="49">
        <v>60</v>
      </c>
      <c r="Q30" s="49">
        <v>218.48</v>
      </c>
      <c r="R30" s="49">
        <v>220</v>
      </c>
      <c r="S30" s="49">
        <v>59</v>
      </c>
      <c r="T30" s="49">
        <v>205</v>
      </c>
      <c r="U30" s="49">
        <v>366.16</v>
      </c>
      <c r="V30" s="49">
        <v>180</v>
      </c>
      <c r="W30" s="49">
        <v>10</v>
      </c>
      <c r="X30" s="69">
        <v>1.9</v>
      </c>
      <c r="Y30" s="69">
        <v>16</v>
      </c>
      <c r="Z30" s="24"/>
    </row>
    <row r="31" ht="16.35" spans="1:26">
      <c r="A31" s="50" t="s">
        <v>48</v>
      </c>
      <c r="B31" s="51"/>
      <c r="C31" s="52">
        <f>C29*C30</f>
        <v>390</v>
      </c>
      <c r="D31" s="52">
        <f>D29*D30</f>
        <v>131.4</v>
      </c>
      <c r="E31" s="52">
        <f>E29*E30</f>
        <v>42.16</v>
      </c>
      <c r="F31" s="52">
        <f>F29*F30</f>
        <v>88</v>
      </c>
      <c r="G31" s="52">
        <f>G29*G30</f>
        <v>14</v>
      </c>
      <c r="H31" s="52">
        <f t="shared" ref="H31:AB31" si="3">H29*H30</f>
        <v>38.5276</v>
      </c>
      <c r="I31" s="52">
        <f t="shared" si="3"/>
        <v>30.4</v>
      </c>
      <c r="J31" s="52">
        <f t="shared" si="3"/>
        <v>37.5</v>
      </c>
      <c r="K31" s="52">
        <f t="shared" si="3"/>
        <v>2.8</v>
      </c>
      <c r="L31" s="52">
        <f t="shared" si="3"/>
        <v>66</v>
      </c>
      <c r="M31" s="52">
        <f t="shared" si="3"/>
        <v>62.4</v>
      </c>
      <c r="N31" s="52">
        <f t="shared" si="3"/>
        <v>61.65</v>
      </c>
      <c r="O31" s="52">
        <f t="shared" si="3"/>
        <v>7.8</v>
      </c>
      <c r="P31" s="52">
        <f t="shared" si="3"/>
        <v>36</v>
      </c>
      <c r="Q31" s="52">
        <f t="shared" si="3"/>
        <v>37.1416</v>
      </c>
      <c r="R31" s="52">
        <f t="shared" si="3"/>
        <v>321.2</v>
      </c>
      <c r="S31" s="52">
        <f t="shared" si="3"/>
        <v>212.4</v>
      </c>
      <c r="T31" s="52">
        <f t="shared" si="3"/>
        <v>262.4</v>
      </c>
      <c r="U31" s="52">
        <f t="shared" si="3"/>
        <v>43.9392</v>
      </c>
      <c r="V31" s="52">
        <f t="shared" si="3"/>
        <v>513</v>
      </c>
      <c r="W31" s="52">
        <f t="shared" si="3"/>
        <v>20</v>
      </c>
      <c r="X31" s="52">
        <f t="shared" si="3"/>
        <v>3.8</v>
      </c>
      <c r="Y31" s="52">
        <f t="shared" si="3"/>
        <v>4</v>
      </c>
      <c r="Z31" s="80">
        <f>SUM(C31:Y31)</f>
        <v>2426.5184</v>
      </c>
    </row>
    <row r="32" ht="15.6" spans="1:26">
      <c r="A32" s="53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7">
        <f>Z31/Z2</f>
        <v>161.767893333333</v>
      </c>
    </row>
    <row r="33" customFormat="1" ht="27" customHeight="1" spans="2:14">
      <c r="B33" s="56" t="s">
        <v>74</v>
      </c>
      <c r="M33" s="57"/>
      <c r="N33" s="104"/>
    </row>
    <row r="34" customFormat="1" ht="27" customHeight="1" spans="2:14">
      <c r="B34" s="56" t="s">
        <v>75</v>
      </c>
      <c r="M34" s="57"/>
      <c r="N34" s="104"/>
    </row>
    <row r="35" customFormat="1" ht="27" customHeight="1" spans="2:2">
      <c r="B35" s="56" t="s">
        <v>76</v>
      </c>
    </row>
  </sheetData>
  <mergeCells count="38">
    <mergeCell ref="A1:Z1"/>
    <mergeCell ref="A27:B27"/>
    <mergeCell ref="A28:B28"/>
    <mergeCell ref="A29:B29"/>
    <mergeCell ref="A30:B30"/>
    <mergeCell ref="A31:B31"/>
    <mergeCell ref="A32:B32"/>
    <mergeCell ref="A2:A7"/>
    <mergeCell ref="A9:A13"/>
    <mergeCell ref="A14:A17"/>
    <mergeCell ref="A18:A22"/>
    <mergeCell ref="A23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LibreOffice/6.4.3.2$Windows_X86_64 LibreOffice_project/747b5d0ebf89f41c860ec2a39efd7cb15b54f2d8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01.02.</vt:lpstr>
      <vt:lpstr>02.02</vt:lpstr>
      <vt:lpstr>03.02.</vt:lpstr>
      <vt:lpstr>04.02.</vt:lpstr>
      <vt:lpstr>07.02.</vt:lpstr>
      <vt:lpstr>08.02</vt:lpstr>
      <vt:lpstr>09.02.</vt:lpstr>
      <vt:lpstr>10.02</vt:lpstr>
      <vt:lpstr>11.02</vt:lpstr>
      <vt:lpstr>14.02.</vt:lpstr>
      <vt:lpstr>15.02</vt:lpstr>
      <vt:lpstr>16.02.</vt:lpstr>
      <vt:lpstr>17.02</vt:lpstr>
      <vt:lpstr>18.02</vt:lpstr>
      <vt:lpstr>21.02</vt:lpstr>
      <vt:lpstr>22.02</vt:lpstr>
      <vt:lpstr>24.02</vt:lpstr>
      <vt:lpstr>25.02.</vt:lpstr>
      <vt:lpstr>28.02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</cp:lastModifiedBy>
  <cp:revision>0</cp:revision>
  <dcterms:created xsi:type="dcterms:W3CDTF">2021-06-07T14:56:00Z</dcterms:created>
  <dcterms:modified xsi:type="dcterms:W3CDTF">2022-03-04T09:30:27Z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2CB4D9C7AD0F4396B1616073B34E9708</vt:lpwstr>
  </property>
</Properties>
</file>