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215" tabRatio="500" firstSheet="12" activeTab="20"/>
  </bookViews>
  <sheets>
    <sheet name="01.06" sheetId="93" r:id="rId1"/>
    <sheet name="02.06" sheetId="57" r:id="rId2"/>
    <sheet name="03.06" sheetId="102" r:id="rId3"/>
    <sheet name="06.06" sheetId="101" r:id="rId4"/>
    <sheet name="07.06" sheetId="103" r:id="rId5"/>
    <sheet name="08.06" sheetId="94" r:id="rId6"/>
    <sheet name="09.06" sheetId="97" r:id="rId7"/>
    <sheet name="1006" sheetId="104" r:id="rId8"/>
    <sheet name="14.06" sheetId="106" r:id="rId9"/>
    <sheet name="15.06" sheetId="58" r:id="rId10"/>
    <sheet name="1606" sheetId="105" r:id="rId11"/>
    <sheet name="17.06" sheetId="73" r:id="rId12"/>
    <sheet name="20.06." sheetId="48" r:id="rId13"/>
    <sheet name="21.06" sheetId="89" r:id="rId14"/>
    <sheet name="22.06" sheetId="107" r:id="rId15"/>
    <sheet name="23.06" sheetId="96" r:id="rId16"/>
    <sheet name="24.06" sheetId="108" r:id="rId17"/>
    <sheet name="27.06" sheetId="109" r:id="rId18"/>
    <sheet name="28.06." sheetId="111" r:id="rId19"/>
    <sheet name="29.06." sheetId="95" r:id="rId20"/>
    <sheet name="30.06." sheetId="110" r:id="rId21"/>
  </sheets>
  <calcPr calcId="144525" refMode="R1C1"/>
</workbook>
</file>

<file path=xl/sharedStrings.xml><?xml version="1.0" encoding="utf-8"?>
<sst xmlns="http://schemas.openxmlformats.org/spreadsheetml/2006/main" count="1108" uniqueCount="174">
  <si>
    <t>Количество продуктов питания, подлежащих закладке на 1 человека</t>
  </si>
  <si>
    <t xml:space="preserve">01 июня 2022                                87 чел                            </t>
  </si>
  <si>
    <t>Молоко</t>
  </si>
  <si>
    <t>Масло сливочное</t>
  </si>
  <si>
    <t>Сахар</t>
  </si>
  <si>
    <t>Чай</t>
  </si>
  <si>
    <t>Геркулес</t>
  </si>
  <si>
    <t>Манка</t>
  </si>
  <si>
    <t>Хлеб пшеничный</t>
  </si>
  <si>
    <t>Хлеб ржаной</t>
  </si>
  <si>
    <t>Бананы</t>
  </si>
  <si>
    <t>Грудка куриная</t>
  </si>
  <si>
    <t>Говядина</t>
  </si>
  <si>
    <t>Картофель</t>
  </si>
  <si>
    <t>Лук</t>
  </si>
  <si>
    <t>Морковь</t>
  </si>
  <si>
    <t>Масло растительное</t>
  </si>
  <si>
    <t>Мука</t>
  </si>
  <si>
    <t>Сухофрукты</t>
  </si>
  <si>
    <t>Макароны</t>
  </si>
  <si>
    <t>Сметана</t>
  </si>
  <si>
    <t>Творог</t>
  </si>
  <si>
    <t>Соль</t>
  </si>
  <si>
    <t>Яйцо</t>
  </si>
  <si>
    <t>Ванилин</t>
  </si>
  <si>
    <t>человек</t>
  </si>
  <si>
    <r>
      <rPr>
        <b/>
        <sz val="12"/>
        <rFont val="Times New Roman"/>
        <charset val="204"/>
      </rPr>
      <t>1 завтрак</t>
    </r>
    <r>
      <rPr>
        <sz val="12"/>
        <rFont val="Times New Roman"/>
        <charset val="204"/>
      </rPr>
      <t xml:space="preserve"> </t>
    </r>
  </si>
  <si>
    <t xml:space="preserve">Каша овсянная молочная </t>
  </si>
  <si>
    <t>Выдано 23 н.ед</t>
  </si>
  <si>
    <t>Чай с  сахаром</t>
  </si>
  <si>
    <t xml:space="preserve">Хлеб с маслом </t>
  </si>
  <si>
    <t>2 завтрак</t>
  </si>
  <si>
    <t>Обед</t>
  </si>
  <si>
    <t>Суп картофельный с клецками</t>
  </si>
  <si>
    <t>Макароны тушенные с мясом</t>
  </si>
  <si>
    <t>Компот из сухофруктов</t>
  </si>
  <si>
    <t>Хлеб</t>
  </si>
  <si>
    <t>Полдник</t>
  </si>
  <si>
    <t>Запеканка творожная</t>
  </si>
  <si>
    <t>Соус сметанный</t>
  </si>
  <si>
    <t>Чай с сахаром</t>
  </si>
  <si>
    <t>Итого на человека</t>
  </si>
  <si>
    <t>Итого к выдаче</t>
  </si>
  <si>
    <t>Цена</t>
  </si>
  <si>
    <t>На сумму</t>
  </si>
  <si>
    <t>Заведующий МДОУ ________________ Е.А. Бабенко                                                                                                                        Повар ______________ О.В Ефременкова</t>
  </si>
  <si>
    <t>«Детский сад «Ферзиковский»» МР «Ферзиковский район»                                                                                                                 Повар ______________ А.Н Василькова</t>
  </si>
  <si>
    <t xml:space="preserve">                                                                                                                                                                                                                          Завхоз ______________ Н.В.Гришина</t>
  </si>
  <si>
    <t xml:space="preserve">   Л.Ф.</t>
  </si>
  <si>
    <t>Греян</t>
  </si>
  <si>
    <t xml:space="preserve">02 июня  2022                                 91 чел                            </t>
  </si>
  <si>
    <t>Вермишель</t>
  </si>
  <si>
    <t>Какао</t>
  </si>
  <si>
    <t xml:space="preserve">Грудка куриная </t>
  </si>
  <si>
    <t>Капуста</t>
  </si>
  <si>
    <t>Печенье</t>
  </si>
  <si>
    <t>яйцо</t>
  </si>
  <si>
    <t>Дрожжи</t>
  </si>
  <si>
    <t>Каша молочная манная</t>
  </si>
  <si>
    <t>Выдано 22 н.ед</t>
  </si>
  <si>
    <t>Суп вермишелевый с мясом</t>
  </si>
  <si>
    <t>Капуста тушенная с мясом</t>
  </si>
  <si>
    <t>Булочка с сахаром</t>
  </si>
  <si>
    <t>Какао с молоком</t>
  </si>
  <si>
    <t xml:space="preserve">03 июня  2022                                 86 чел                            </t>
  </si>
  <si>
    <t>Пшено</t>
  </si>
  <si>
    <t>Рис</t>
  </si>
  <si>
    <t>Сыр</t>
  </si>
  <si>
    <t>Яблоко</t>
  </si>
  <si>
    <t>Рыба Горбуша</t>
  </si>
  <si>
    <t>Рыба Минтай</t>
  </si>
  <si>
    <t>Ягода</t>
  </si>
  <si>
    <t>Томатная паста</t>
  </si>
  <si>
    <t>Каша молочная "Дружба"</t>
  </si>
  <si>
    <t>Суп рыбный со сметаной</t>
  </si>
  <si>
    <t>Гуляш мясной</t>
  </si>
  <si>
    <t>Картофельное пюре</t>
  </si>
  <si>
    <t>Компот из  яблок и ягод</t>
  </si>
  <si>
    <t>Макароны с маслом и сыром</t>
  </si>
  <si>
    <t xml:space="preserve">06 июня  2022                                 81 чел                            </t>
  </si>
  <si>
    <t>Гречка</t>
  </si>
  <si>
    <t>Свекла</t>
  </si>
  <si>
    <t>Окорок свиной</t>
  </si>
  <si>
    <t>Лимонная кислота</t>
  </si>
  <si>
    <t xml:space="preserve">Каша гречневая молочная </t>
  </si>
  <si>
    <t>Борщ с мясом и сметаной</t>
  </si>
  <si>
    <t>Тефтели в сметанном соусе</t>
  </si>
  <si>
    <t>Макароны отварные</t>
  </si>
  <si>
    <t>Омлет</t>
  </si>
  <si>
    <t xml:space="preserve">07 июня 2022                                 87 чел                            </t>
  </si>
  <si>
    <t>Фасоль</t>
  </si>
  <si>
    <t>Снежок</t>
  </si>
  <si>
    <t xml:space="preserve">Каша пшенная молочная </t>
  </si>
  <si>
    <t>Суп фасолевый с мясом</t>
  </si>
  <si>
    <t>Биточки рыбые тушенные с овощами в сметанном соусе</t>
  </si>
  <si>
    <t xml:space="preserve">08 июня 2022                                 87 чел                            </t>
  </si>
  <si>
    <t>Капуста квашенная</t>
  </si>
  <si>
    <t>Каша овсянная молочная</t>
  </si>
  <si>
    <t>Выдано 24 н.ед</t>
  </si>
  <si>
    <t>Щи из квашенной капусты</t>
  </si>
  <si>
    <t>Гречка отварная</t>
  </si>
  <si>
    <t>Компот из яблок и ягод</t>
  </si>
  <si>
    <t xml:space="preserve">09 июня  2022                                     89 чел                            </t>
  </si>
  <si>
    <t>Яйца</t>
  </si>
  <si>
    <t>Повидло</t>
  </si>
  <si>
    <t>Суп молочный вермишелевый</t>
  </si>
  <si>
    <t xml:space="preserve">Чай с сахаром </t>
  </si>
  <si>
    <t>Хлеб с маслом</t>
  </si>
  <si>
    <t>Свекольник с мясом и сметаной</t>
  </si>
  <si>
    <t>Мясо тушенное с рисом</t>
  </si>
  <si>
    <t>Оладьи с повидлом</t>
  </si>
  <si>
    <t xml:space="preserve">10 июня   2022                                    91 чел                            </t>
  </si>
  <si>
    <t>Сосиски</t>
  </si>
  <si>
    <t>Каша манная молочная</t>
  </si>
  <si>
    <t>Выдано 21 н.ед</t>
  </si>
  <si>
    <t>Сосиска отварная</t>
  </si>
  <si>
    <t>Пюре картофельное</t>
  </si>
  <si>
    <t xml:space="preserve">14 июня 2021                                93 чел                            </t>
  </si>
  <si>
    <t>Горох</t>
  </si>
  <si>
    <t>Сок</t>
  </si>
  <si>
    <t>Крахмал</t>
  </si>
  <si>
    <t>Каша гречневая молочная</t>
  </si>
  <si>
    <t>Выдано 26 н.ед</t>
  </si>
  <si>
    <t>Суп гороховый с мясом</t>
  </si>
  <si>
    <t>Биточки рыбные с</t>
  </si>
  <si>
    <t>отварным рисом</t>
  </si>
  <si>
    <t>Биточки манные</t>
  </si>
  <si>
    <t>Соус ягодный</t>
  </si>
  <si>
    <t xml:space="preserve">15 июня  2022                                98 чел                            </t>
  </si>
  <si>
    <t xml:space="preserve">Каша молочная "Дружба" </t>
  </si>
  <si>
    <t>Суп крестьянский с мясом</t>
  </si>
  <si>
    <t xml:space="preserve">16 июня  2022                                 97 чел                            </t>
  </si>
  <si>
    <t>Ванилиин</t>
  </si>
  <si>
    <t>Булочка с творогом</t>
  </si>
  <si>
    <t xml:space="preserve">17 июня  2022                                    95 чел                            </t>
  </si>
  <si>
    <t>Окорок</t>
  </si>
  <si>
    <t>Каша пшенная молочная</t>
  </si>
  <si>
    <t>Выдано 20 н.ед</t>
  </si>
  <si>
    <t>Запеканка картофельная с мясом</t>
  </si>
  <si>
    <t xml:space="preserve">20 июня  2022                                 91 чел                            </t>
  </si>
  <si>
    <t>Суп вермишелевый молочный</t>
  </si>
  <si>
    <t>Выдано 19 н.ед</t>
  </si>
  <si>
    <t>Плов с курицей</t>
  </si>
  <si>
    <t>_____</t>
  </si>
  <si>
    <t>Л.М.Абрамкина</t>
  </si>
  <si>
    <t>____________</t>
  </si>
  <si>
    <t xml:space="preserve">   Л.Ф.Греян</t>
  </si>
  <si>
    <t xml:space="preserve">21 июня                                          99 чел                            </t>
  </si>
  <si>
    <t>Перловка</t>
  </si>
  <si>
    <t>Огурцы соленые</t>
  </si>
  <si>
    <t>Грудка</t>
  </si>
  <si>
    <t>Суп рассольник с мясом и сметаной</t>
  </si>
  <si>
    <t>Рыбные биточки, тушенные с овощами в сметанном соусе</t>
  </si>
  <si>
    <t>картофельное пюре</t>
  </si>
  <si>
    <t>Макароны с сыром</t>
  </si>
  <si>
    <t xml:space="preserve">22 июня  2022                                 96 чел                            </t>
  </si>
  <si>
    <t>Выдано 25 н.ед</t>
  </si>
  <si>
    <t>Макароны с тушенным мясом</t>
  </si>
  <si>
    <t xml:space="preserve">23 июня  2022                                97 чел                            </t>
  </si>
  <si>
    <t>Гуляш мясной с отварной гречкой</t>
  </si>
  <si>
    <t xml:space="preserve">24 июня  2022                                    97 чел                            </t>
  </si>
  <si>
    <t>Вафелька</t>
  </si>
  <si>
    <t>Каша рисовая молочная</t>
  </si>
  <si>
    <t>,</t>
  </si>
  <si>
    <t>Компот из фруктов и ягод</t>
  </si>
  <si>
    <t>Вафелька Артек</t>
  </si>
  <si>
    <t xml:space="preserve">27 июня 2021                                94 чел                            </t>
  </si>
  <si>
    <t xml:space="preserve">28 июня                                          88 чел                            </t>
  </si>
  <si>
    <t xml:space="preserve">29 июня 2022                                 88 чел                            </t>
  </si>
  <si>
    <t xml:space="preserve">Суп вермишелевый молочный </t>
  </si>
  <si>
    <t xml:space="preserve">30 июня  2022                                92 чел                            </t>
  </si>
  <si>
    <t xml:space="preserve">Каша манная молочная </t>
  </si>
  <si>
    <t>Тефтели тушенные в сметанном соусе с овощами</t>
  </si>
  <si>
    <t>Отварная гречка</t>
  </si>
</sst>
</file>

<file path=xl/styles.xml><?xml version="1.0" encoding="utf-8"?>
<styleSheet xmlns="http://schemas.openxmlformats.org/spreadsheetml/2006/main">
  <numFmts count="6">
    <numFmt numFmtId="176" formatCode="_-* #\ ##0.00_-;\-* #\ ##0.00_-;_-* &quot;-&quot;??_-;_-@_-"/>
    <numFmt numFmtId="177" formatCode="_-* #\ ##0_-;\-* #\ ##0_-;_-* &quot;-&quot;_-;_-@_-"/>
    <numFmt numFmtId="178" formatCode="_-&quot;₽&quot;* #\ ##0.00_-;\-&quot;₽&quot;* #\ ##0.00_-;_-&quot;₽&quot;* &quot;-&quot;??_-;_-@_-"/>
    <numFmt numFmtId="179" formatCode="_-* #\ ##0_-;\-&quot;₽&quot;* #\ ##0_-;_-&quot;₽&quot;* &quot;-&quot;_-;_-@_-"/>
    <numFmt numFmtId="180" formatCode="0.0000"/>
    <numFmt numFmtId="181" formatCode="0.000"/>
  </numFmts>
  <fonts count="30">
    <font>
      <sz val="10"/>
      <name val="Arial"/>
      <charset val="204"/>
    </font>
    <font>
      <b/>
      <sz val="12"/>
      <name val="Arial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Cambria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9" fontId="0" fillId="0" borderId="0" applyBorder="0" applyAlignment="0" applyProtection="0"/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7" fontId="0" fillId="0" borderId="0" applyBorder="0" applyAlignment="0" applyProtection="0"/>
    <xf numFmtId="178" fontId="0" fillId="0" borderId="0" applyBorder="0" applyAlignment="0" applyProtection="0"/>
    <xf numFmtId="176" fontId="0" fillId="0" borderId="0" applyBorder="0" applyAlignment="0" applyProtection="0"/>
    <xf numFmtId="0" fontId="12" fillId="9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2" fillId="16" borderId="0" applyNumberFormat="0" applyBorder="0" applyAlignment="0" applyProtection="0">
      <alignment vertical="center"/>
    </xf>
    <xf numFmtId="0" fontId="14" fillId="0" borderId="50" applyNumberFormat="0" applyFill="0" applyAlignment="0" applyProtection="0">
      <alignment vertical="center"/>
    </xf>
    <xf numFmtId="0" fontId="17" fillId="20" borderId="5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5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5" applyNumberFormat="0" applyFill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8" borderId="52" applyNumberFormat="0" applyAlignment="0" applyProtection="0">
      <alignment vertical="center"/>
    </xf>
    <xf numFmtId="0" fontId="15" fillId="15" borderId="51" applyNumberFormat="0" applyAlignment="0" applyProtection="0">
      <alignment vertical="center"/>
    </xf>
    <xf numFmtId="0" fontId="16" fillId="20" borderId="52" applyNumberFormat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59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textRotation="90" wrapText="1"/>
    </xf>
    <xf numFmtId="0" fontId="0" fillId="0" borderId="12" xfId="0" applyBorder="1"/>
    <xf numFmtId="181" fontId="0" fillId="0" borderId="13" xfId="0" applyNumberFormat="1" applyBorder="1"/>
    <xf numFmtId="181" fontId="0" fillId="0" borderId="3" xfId="0" applyNumberFormat="1" applyBorder="1"/>
    <xf numFmtId="180" fontId="0" fillId="0" borderId="3" xfId="0" applyNumberFormat="1" applyBorder="1"/>
    <xf numFmtId="0" fontId="4" fillId="0" borderId="4" xfId="0" applyFont="1" applyBorder="1" applyAlignment="1">
      <alignment horizontal="left" vertical="center" textRotation="90" wrapText="1"/>
    </xf>
    <xf numFmtId="0" fontId="0" fillId="0" borderId="14" xfId="0" applyBorder="1"/>
    <xf numFmtId="181" fontId="0" fillId="0" borderId="15" xfId="0" applyNumberFormat="1" applyBorder="1"/>
    <xf numFmtId="181" fontId="0" fillId="0" borderId="6" xfId="0" applyNumberFormat="1" applyBorder="1"/>
    <xf numFmtId="180" fontId="0" fillId="0" borderId="6" xfId="0" applyNumberFormat="1" applyBorder="1"/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textRotation="90" wrapText="1"/>
    </xf>
    <xf numFmtId="0" fontId="0" fillId="0" borderId="17" xfId="0" applyBorder="1"/>
    <xf numFmtId="181" fontId="0" fillId="0" borderId="18" xfId="0" applyNumberFormat="1" applyBorder="1"/>
    <xf numFmtId="181" fontId="0" fillId="0" borderId="9" xfId="0" applyNumberFormat="1" applyBorder="1"/>
    <xf numFmtId="180" fontId="0" fillId="0" borderId="9" xfId="0" applyNumberFormat="1" applyBorder="1"/>
    <xf numFmtId="0" fontId="4" fillId="0" borderId="7" xfId="0" applyFont="1" applyBorder="1" applyAlignment="1">
      <alignment horizontal="left" vertical="center" textRotation="90" wrapText="1"/>
    </xf>
    <xf numFmtId="0" fontId="0" fillId="0" borderId="19" xfId="0" applyBorder="1"/>
    <xf numFmtId="181" fontId="0" fillId="0" borderId="20" xfId="0" applyNumberFormat="1" applyBorder="1"/>
    <xf numFmtId="181" fontId="0" fillId="0" borderId="21" xfId="0" applyNumberFormat="1" applyBorder="1"/>
    <xf numFmtId="180" fontId="0" fillId="0" borderId="21" xfId="0" applyNumberFormat="1" applyBorder="1"/>
    <xf numFmtId="0" fontId="3" fillId="0" borderId="2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/>
    <xf numFmtId="0" fontId="3" fillId="0" borderId="24" xfId="0" applyFont="1" applyBorder="1" applyAlignment="1">
      <alignment horizontal="center" vertical="center" textRotation="90" wrapText="1"/>
    </xf>
    <xf numFmtId="0" fontId="0" fillId="0" borderId="25" xfId="0" applyBorder="1"/>
    <xf numFmtId="0" fontId="3" fillId="0" borderId="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181" fontId="0" fillId="0" borderId="15" xfId="0" applyNumberFormat="1" applyFill="1" applyBorder="1"/>
    <xf numFmtId="2" fontId="0" fillId="0" borderId="15" xfId="0" applyNumberFormat="1" applyFill="1" applyBorder="1"/>
    <xf numFmtId="2" fontId="0" fillId="0" borderId="6" xfId="0" applyNumberFormat="1" applyFill="1" applyBorder="1"/>
    <xf numFmtId="2" fontId="6" fillId="0" borderId="6" xfId="0" applyNumberFormat="1" applyFont="1" applyFill="1" applyBorder="1" applyAlignment="1">
      <alignment horizontal="right" vertical="top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2" fontId="0" fillId="0" borderId="18" xfId="0" applyNumberFormat="1" applyBorder="1"/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7" fillId="0" borderId="0" xfId="0" applyFont="1"/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81" fontId="0" fillId="0" borderId="33" xfId="0" applyNumberFormat="1" applyBorder="1"/>
    <xf numFmtId="181" fontId="0" fillId="0" borderId="34" xfId="0" applyNumberFormat="1" applyBorder="1"/>
    <xf numFmtId="181" fontId="0" fillId="0" borderId="35" xfId="0" applyNumberFormat="1" applyBorder="1"/>
    <xf numFmtId="181" fontId="0" fillId="0" borderId="36" xfId="0" applyNumberFormat="1" applyBorder="1"/>
    <xf numFmtId="2" fontId="0" fillId="0" borderId="6" xfId="0" applyNumberFormat="1" applyBorder="1"/>
    <xf numFmtId="2" fontId="0" fillId="0" borderId="34" xfId="0" applyNumberFormat="1" applyBorder="1"/>
    <xf numFmtId="0" fontId="0" fillId="0" borderId="0" xfId="0" applyAlignment="1"/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1" fontId="1" fillId="0" borderId="41" xfId="0" applyNumberFormat="1" applyFont="1" applyBorder="1" applyAlignment="1">
      <alignment horizontal="center" vertical="center" textRotation="90"/>
    </xf>
    <xf numFmtId="181" fontId="1" fillId="0" borderId="42" xfId="0" applyNumberFormat="1" applyFont="1" applyBorder="1" applyAlignment="1">
      <alignment horizontal="center" vertical="center" textRotation="90"/>
    </xf>
    <xf numFmtId="181" fontId="1" fillId="0" borderId="25" xfId="0" applyNumberFormat="1" applyFont="1" applyBorder="1" applyAlignment="1">
      <alignment horizontal="center" vertical="center" textRotation="90"/>
    </xf>
    <xf numFmtId="181" fontId="1" fillId="0" borderId="41" xfId="0" applyNumberFormat="1" applyFont="1" applyBorder="1" applyAlignment="1">
      <alignment vertical="center" textRotation="90"/>
    </xf>
    <xf numFmtId="2" fontId="0" fillId="0" borderId="14" xfId="0" applyNumberFormat="1" applyBorder="1"/>
    <xf numFmtId="2" fontId="0" fillId="0" borderId="17" xfId="0" applyNumberFormat="1" applyBorder="1"/>
    <xf numFmtId="0" fontId="0" fillId="0" borderId="2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textRotation="90" wrapText="1"/>
    </xf>
    <xf numFmtId="0" fontId="4" fillId="0" borderId="14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2" fontId="0" fillId="0" borderId="15" xfId="0" applyNumberFormat="1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21" xfId="0" applyBorder="1"/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2" fontId="0" fillId="0" borderId="12" xfId="0" applyNumberFormat="1" applyBorder="1"/>
    <xf numFmtId="0" fontId="5" fillId="0" borderId="45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2" xfId="0" applyBorder="1"/>
    <xf numFmtId="0" fontId="2" fillId="0" borderId="25" xfId="0" applyFont="1" applyBorder="1" applyAlignment="1">
      <alignment horizontal="center" vertical="center" wrapText="1"/>
    </xf>
    <xf numFmtId="181" fontId="1" fillId="0" borderId="26" xfId="0" applyNumberFormat="1" applyFont="1" applyBorder="1" applyAlignment="1">
      <alignment vertical="center" textRotation="90"/>
    </xf>
    <xf numFmtId="2" fontId="0" fillId="0" borderId="28" xfId="0" applyNumberFormat="1" applyBorder="1"/>
    <xf numFmtId="2" fontId="0" fillId="0" borderId="31" xfId="0" applyNumberForma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81" fontId="0" fillId="0" borderId="47" xfId="0" applyNumberFormat="1" applyBorder="1"/>
    <xf numFmtId="181" fontId="0" fillId="0" borderId="48" xfId="0" applyNumberFormat="1" applyBorder="1"/>
    <xf numFmtId="180" fontId="0" fillId="0" borderId="48" xfId="0" applyNumberFormat="1" applyBorder="1"/>
    <xf numFmtId="2" fontId="0" fillId="0" borderId="18" xfId="0" applyNumberFormat="1" applyFill="1" applyBorder="1"/>
    <xf numFmtId="181" fontId="0" fillId="0" borderId="14" xfId="0" applyNumberFormat="1" applyBorder="1"/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25" xfId="0" applyFont="1" applyBorder="1"/>
    <xf numFmtId="0" fontId="0" fillId="0" borderId="12" xfId="0" applyFont="1" applyBorder="1"/>
    <xf numFmtId="0" fontId="2" fillId="0" borderId="3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180" fontId="0" fillId="0" borderId="0" xfId="0" applyNumberFormat="1"/>
    <xf numFmtId="180" fontId="3" fillId="0" borderId="3" xfId="0" applyNumberFormat="1" applyFont="1" applyBorder="1" applyAlignment="1">
      <alignment horizontal="center" vertical="center" textRotation="90" wrapText="1"/>
    </xf>
    <xf numFmtId="180" fontId="3" fillId="0" borderId="6" xfId="0" applyNumberFormat="1" applyFont="1" applyBorder="1" applyAlignment="1">
      <alignment horizontal="center" vertical="center" textRotation="90" wrapText="1"/>
    </xf>
    <xf numFmtId="180" fontId="3" fillId="0" borderId="9" xfId="0" applyNumberFormat="1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80" fontId="0" fillId="0" borderId="6" xfId="0" applyNumberFormat="1" applyFill="1" applyBorder="1"/>
    <xf numFmtId="180" fontId="0" fillId="0" borderId="0" xfId="0" applyNumberFormat="1" applyBorder="1"/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2" fontId="0" fillId="0" borderId="33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0" fontId="0" fillId="0" borderId="32" xfId="0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6"/>
  <sheetViews>
    <sheetView workbookViewId="0">
      <pane ySplit="7" topLeftCell="A23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7.7777777777778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8" width="6" customWidth="1"/>
    <col min="9" max="9" width="6.66666666666667" customWidth="1"/>
    <col min="10" max="10" width="6.55555555555556" customWidth="1"/>
    <col min="11" max="12" width="7.44444444444444" customWidth="1"/>
    <col min="13" max="13" width="7.22222222222222" customWidth="1"/>
    <col min="14" max="14" width="6.11111111111111" customWidth="1"/>
    <col min="15" max="15" width="6.33333333333333" customWidth="1"/>
    <col min="16" max="16" width="6.22222222222222" customWidth="1"/>
    <col min="17" max="17" width="6.44444444444444" customWidth="1"/>
    <col min="18" max="18" width="5.77777777777778" customWidth="1"/>
    <col min="19" max="20" width="6.22222222222222" customWidth="1"/>
    <col min="21" max="21" width="7.11111111111111" customWidth="1"/>
    <col min="22" max="22" width="7.33333333333333" customWidth="1"/>
    <col min="23" max="23" width="5.55555555555556" customWidth="1"/>
    <col min="24" max="24" width="5.44444444444444" customWidth="1"/>
    <col min="25" max="25" width="5.77777777777778" customWidth="1"/>
    <col min="26" max="26" width="9.22222222222222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9" t="s">
        <v>24</v>
      </c>
      <c r="Z2" s="69">
        <v>87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0"/>
      <c r="Z3" s="70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0"/>
      <c r="Z4" s="70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0"/>
      <c r="Z5" s="70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0"/>
      <c r="Z6" s="70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1"/>
      <c r="Z7" s="71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72" t="s">
        <v>25</v>
      </c>
    </row>
    <row r="9" spans="1:26">
      <c r="A9" s="14" t="s">
        <v>26</v>
      </c>
      <c r="B9" s="15" t="s">
        <v>27</v>
      </c>
      <c r="C9" s="16">
        <v>0.14944</v>
      </c>
      <c r="D9" s="17"/>
      <c r="E9" s="17">
        <v>0.0053</v>
      </c>
      <c r="F9" s="18"/>
      <c r="G9" s="17">
        <v>0.0185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2"/>
      <c r="Z9" s="73" t="s">
        <v>28</v>
      </c>
    </row>
    <row r="10" spans="1:26">
      <c r="A10" s="19"/>
      <c r="B10" s="20" t="s">
        <v>29</v>
      </c>
      <c r="C10" s="21"/>
      <c r="D10" s="22"/>
      <c r="E10" s="22">
        <v>0.0073</v>
      </c>
      <c r="F10" s="23">
        <v>0.000574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3"/>
      <c r="Z10" s="74"/>
    </row>
    <row r="11" spans="1:26">
      <c r="A11" s="19"/>
      <c r="B11" s="24" t="s">
        <v>30</v>
      </c>
      <c r="C11" s="21"/>
      <c r="D11" s="22">
        <v>0.0103</v>
      </c>
      <c r="E11" s="22"/>
      <c r="F11" s="23"/>
      <c r="G11" s="22"/>
      <c r="H11" s="22"/>
      <c r="I11" s="22">
        <v>0.0304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3"/>
      <c r="Z11" s="74"/>
    </row>
    <row r="12" spans="1:26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3"/>
      <c r="Z12" s="74"/>
    </row>
    <row r="13" ht="13.95" spans="1:26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64"/>
      <c r="Z13" s="74"/>
    </row>
    <row r="14" spans="1:26">
      <c r="A14" s="14" t="s">
        <v>31</v>
      </c>
      <c r="B14" s="15" t="s">
        <v>10</v>
      </c>
      <c r="C14" s="16"/>
      <c r="D14" s="17"/>
      <c r="E14" s="17"/>
      <c r="F14" s="18"/>
      <c r="G14" s="17"/>
      <c r="H14" s="17"/>
      <c r="I14" s="17"/>
      <c r="J14" s="17"/>
      <c r="K14" s="17">
        <v>0.13355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62"/>
      <c r="Z14" s="74"/>
    </row>
    <row r="15" spans="1:26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63"/>
      <c r="Z15" s="74"/>
    </row>
    <row r="16" spans="1:26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3"/>
      <c r="Z16" s="74"/>
    </row>
    <row r="17" ht="13.95" spans="1:26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65"/>
      <c r="Z17" s="74"/>
    </row>
    <row r="18" ht="18" customHeight="1" spans="1:26">
      <c r="A18" s="35" t="s">
        <v>32</v>
      </c>
      <c r="B18" s="36" t="s">
        <v>33</v>
      </c>
      <c r="C18" s="16"/>
      <c r="D18" s="17">
        <v>0.002</v>
      </c>
      <c r="E18" s="17"/>
      <c r="F18" s="18"/>
      <c r="G18" s="17"/>
      <c r="H18" s="17"/>
      <c r="I18" s="17"/>
      <c r="J18" s="17"/>
      <c r="K18" s="17"/>
      <c r="L18" s="17">
        <v>0.078</v>
      </c>
      <c r="M18" s="17"/>
      <c r="N18" s="17">
        <v>0.1094</v>
      </c>
      <c r="O18" s="17">
        <v>0.0104</v>
      </c>
      <c r="P18" s="17">
        <v>0.01</v>
      </c>
      <c r="Q18" s="17">
        <v>0.00245</v>
      </c>
      <c r="R18" s="17">
        <v>0.01</v>
      </c>
      <c r="S18" s="17"/>
      <c r="T18" s="17"/>
      <c r="U18" s="17"/>
      <c r="V18" s="17"/>
      <c r="W18" s="17"/>
      <c r="X18" s="17">
        <v>2</v>
      </c>
      <c r="Y18" s="62"/>
      <c r="Z18" s="74"/>
    </row>
    <row r="19" spans="1:26">
      <c r="A19" s="37"/>
      <c r="B19" s="38" t="s">
        <v>34</v>
      </c>
      <c r="C19" s="21"/>
      <c r="D19" s="22"/>
      <c r="E19" s="22"/>
      <c r="F19" s="23"/>
      <c r="G19" s="22"/>
      <c r="H19" s="22"/>
      <c r="I19" s="22"/>
      <c r="J19" s="22"/>
      <c r="K19" s="22"/>
      <c r="L19" s="22">
        <v>0.058</v>
      </c>
      <c r="M19" s="22">
        <v>0.0254</v>
      </c>
      <c r="N19" s="22"/>
      <c r="O19" s="22"/>
      <c r="P19" s="22">
        <v>0.009</v>
      </c>
      <c r="Q19" s="22">
        <v>0.0064</v>
      </c>
      <c r="R19" s="22"/>
      <c r="S19" s="22"/>
      <c r="T19" s="22">
        <v>0.044</v>
      </c>
      <c r="U19" s="22"/>
      <c r="V19" s="22"/>
      <c r="W19" s="22"/>
      <c r="X19" s="22"/>
      <c r="Y19" s="63"/>
      <c r="Z19" s="74"/>
    </row>
    <row r="20" spans="1:26">
      <c r="A20" s="37"/>
      <c r="B20" s="39" t="s">
        <v>35</v>
      </c>
      <c r="C20" s="21"/>
      <c r="D20" s="22"/>
      <c r="E20" s="22">
        <v>0.0084</v>
      </c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0.018</v>
      </c>
      <c r="T20" s="22"/>
      <c r="U20" s="22"/>
      <c r="V20" s="22"/>
      <c r="W20" s="22"/>
      <c r="X20" s="22"/>
      <c r="Y20" s="63"/>
      <c r="Z20" s="74"/>
    </row>
    <row r="21" spans="1:26">
      <c r="A21" s="37"/>
      <c r="B21" s="24" t="s">
        <v>36</v>
      </c>
      <c r="C21" s="21"/>
      <c r="D21" s="22"/>
      <c r="E21" s="22"/>
      <c r="F21" s="23"/>
      <c r="G21" s="22"/>
      <c r="H21" s="22"/>
      <c r="I21" s="22"/>
      <c r="J21" s="22">
        <v>0.048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3"/>
      <c r="Z21" s="74"/>
    </row>
    <row r="22" ht="13.95" spans="1:26">
      <c r="A22" s="40"/>
      <c r="B22" s="41"/>
      <c r="C22" s="27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4"/>
      <c r="Z22" s="74"/>
    </row>
    <row r="23" spans="1:26">
      <c r="A23" s="35" t="s">
        <v>37</v>
      </c>
      <c r="B23" s="15" t="s">
        <v>38</v>
      </c>
      <c r="C23" s="16">
        <v>0.023</v>
      </c>
      <c r="D23" s="17">
        <v>0.0023</v>
      </c>
      <c r="E23" s="17">
        <v>0.01</v>
      </c>
      <c r="F23" s="18"/>
      <c r="G23" s="17"/>
      <c r="H23" s="17">
        <v>0.005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0.0732</v>
      </c>
      <c r="W23" s="17"/>
      <c r="X23" s="17">
        <v>5</v>
      </c>
      <c r="Y23" s="62">
        <v>8</v>
      </c>
      <c r="Z23" s="74"/>
    </row>
    <row r="24" spans="1:26">
      <c r="A24" s="37"/>
      <c r="B24" s="20" t="s">
        <v>39</v>
      </c>
      <c r="C24" s="21"/>
      <c r="D24" s="22"/>
      <c r="E24" s="22">
        <v>0.003</v>
      </c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>
        <v>0.0289</v>
      </c>
      <c r="V24" s="22"/>
      <c r="W24" s="22"/>
      <c r="X24" s="22"/>
      <c r="Y24" s="63"/>
      <c r="Z24" s="74"/>
    </row>
    <row r="25" spans="1:26">
      <c r="A25" s="37"/>
      <c r="B25" s="20" t="s">
        <v>40</v>
      </c>
      <c r="C25" s="21"/>
      <c r="D25" s="22"/>
      <c r="E25" s="22">
        <v>0.007</v>
      </c>
      <c r="F25" s="23">
        <v>0.0006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63"/>
      <c r="Z25" s="74"/>
    </row>
    <row r="26" spans="1:26">
      <c r="A26" s="37"/>
      <c r="B26" s="31"/>
      <c r="C26" s="32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65"/>
      <c r="Z26" s="74"/>
    </row>
    <row r="27" ht="13.95" spans="1:26">
      <c r="A27" s="40"/>
      <c r="B27" s="26"/>
      <c r="C27" s="27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>
        <v>1</v>
      </c>
      <c r="X27" s="28"/>
      <c r="Y27" s="64"/>
      <c r="Z27" s="75"/>
    </row>
    <row r="28" ht="15.6" spans="1:26">
      <c r="A28" s="42" t="s">
        <v>41</v>
      </c>
      <c r="B28" s="43"/>
      <c r="C28" s="16">
        <f t="shared" ref="C28:L28" si="0">SUM(C9:C27)</f>
        <v>0.17244</v>
      </c>
      <c r="D28" s="17">
        <f t="shared" si="0"/>
        <v>0.0146</v>
      </c>
      <c r="E28" s="17">
        <f t="shared" si="0"/>
        <v>0.041</v>
      </c>
      <c r="F28" s="17">
        <f t="shared" si="0"/>
        <v>0.001174</v>
      </c>
      <c r="G28" s="17">
        <f t="shared" si="0"/>
        <v>0.0185</v>
      </c>
      <c r="H28" s="17">
        <f t="shared" si="0"/>
        <v>0.005</v>
      </c>
      <c r="I28" s="17">
        <f t="shared" si="0"/>
        <v>0.0304</v>
      </c>
      <c r="J28" s="17">
        <f t="shared" si="0"/>
        <v>0.048</v>
      </c>
      <c r="K28" s="17">
        <f t="shared" si="0"/>
        <v>0.13355</v>
      </c>
      <c r="L28" s="17">
        <f t="shared" si="0"/>
        <v>0.136</v>
      </c>
      <c r="M28" s="17">
        <f t="shared" ref="M28:W28" si="1">SUM(M9:M27)</f>
        <v>0.0254</v>
      </c>
      <c r="N28" s="17">
        <f t="shared" si="1"/>
        <v>0.1094</v>
      </c>
      <c r="O28" s="17">
        <f t="shared" si="1"/>
        <v>0.0104</v>
      </c>
      <c r="P28" s="17">
        <f t="shared" si="1"/>
        <v>0.019</v>
      </c>
      <c r="Q28" s="17">
        <f t="shared" si="1"/>
        <v>0.00885</v>
      </c>
      <c r="R28" s="17">
        <f t="shared" si="1"/>
        <v>0.01</v>
      </c>
      <c r="S28" s="17">
        <f t="shared" si="1"/>
        <v>0.018</v>
      </c>
      <c r="T28" s="17">
        <f t="shared" si="1"/>
        <v>0.044</v>
      </c>
      <c r="U28" s="17">
        <f t="shared" si="1"/>
        <v>0.0289</v>
      </c>
      <c r="V28" s="17">
        <f t="shared" si="1"/>
        <v>0.0732</v>
      </c>
      <c r="W28" s="17">
        <v>1</v>
      </c>
      <c r="X28" s="17">
        <v>7</v>
      </c>
      <c r="Y28" s="62">
        <v>8</v>
      </c>
      <c r="Z28" s="76"/>
    </row>
    <row r="29" ht="15.6" hidden="1" spans="1:26">
      <c r="A29" s="44" t="s">
        <v>42</v>
      </c>
      <c r="B29" s="45"/>
      <c r="C29" s="46">
        <f t="shared" ref="C29:L29" si="2">87*C28</f>
        <v>15.00228</v>
      </c>
      <c r="D29" s="46">
        <f t="shared" si="2"/>
        <v>1.2702</v>
      </c>
      <c r="E29" s="46">
        <f t="shared" si="2"/>
        <v>3.567</v>
      </c>
      <c r="F29" s="46">
        <f t="shared" si="2"/>
        <v>0.102138</v>
      </c>
      <c r="G29" s="46">
        <f t="shared" si="2"/>
        <v>1.6095</v>
      </c>
      <c r="H29" s="46">
        <f t="shared" si="2"/>
        <v>0.435</v>
      </c>
      <c r="I29" s="46">
        <f t="shared" si="2"/>
        <v>2.6448</v>
      </c>
      <c r="J29" s="46">
        <f t="shared" si="2"/>
        <v>4.176</v>
      </c>
      <c r="K29" s="46">
        <f t="shared" si="2"/>
        <v>11.61885</v>
      </c>
      <c r="L29" s="46">
        <f t="shared" si="2"/>
        <v>11.832</v>
      </c>
      <c r="M29" s="46">
        <f t="shared" ref="M29:Z29" si="3">87*M28</f>
        <v>2.2098</v>
      </c>
      <c r="N29" s="46">
        <f t="shared" si="3"/>
        <v>9.5178</v>
      </c>
      <c r="O29" s="46">
        <f t="shared" si="3"/>
        <v>0.9048</v>
      </c>
      <c r="P29" s="46">
        <f t="shared" si="3"/>
        <v>1.653</v>
      </c>
      <c r="Q29" s="46">
        <f t="shared" si="3"/>
        <v>0.76995</v>
      </c>
      <c r="R29" s="46">
        <f t="shared" si="3"/>
        <v>0.87</v>
      </c>
      <c r="S29" s="46">
        <f t="shared" si="3"/>
        <v>1.566</v>
      </c>
      <c r="T29" s="46">
        <f t="shared" si="3"/>
        <v>3.828</v>
      </c>
      <c r="U29" s="46">
        <f t="shared" si="3"/>
        <v>2.5143</v>
      </c>
      <c r="V29" s="46">
        <f t="shared" si="3"/>
        <v>6.3684</v>
      </c>
      <c r="W29" s="46">
        <v>1</v>
      </c>
      <c r="X29" s="46">
        <v>7</v>
      </c>
      <c r="Y29" s="46">
        <v>8</v>
      </c>
      <c r="Z29" s="77"/>
    </row>
    <row r="30" ht="15.6" spans="1:26">
      <c r="A30" s="44" t="s">
        <v>42</v>
      </c>
      <c r="B30" s="45"/>
      <c r="C30" s="47">
        <f t="shared" ref="C30:L30" si="4">ROUND(C29,2)</f>
        <v>15</v>
      </c>
      <c r="D30" s="48">
        <f t="shared" si="4"/>
        <v>1.27</v>
      </c>
      <c r="E30" s="48">
        <f t="shared" si="4"/>
        <v>3.57</v>
      </c>
      <c r="F30" s="48">
        <f t="shared" si="4"/>
        <v>0.1</v>
      </c>
      <c r="G30" s="48">
        <f t="shared" si="4"/>
        <v>1.61</v>
      </c>
      <c r="H30" s="48">
        <f t="shared" si="4"/>
        <v>0.44</v>
      </c>
      <c r="I30" s="48">
        <f t="shared" si="4"/>
        <v>2.64</v>
      </c>
      <c r="J30" s="48">
        <f t="shared" si="4"/>
        <v>4.18</v>
      </c>
      <c r="K30" s="48">
        <f t="shared" si="4"/>
        <v>11.62</v>
      </c>
      <c r="L30" s="48">
        <f t="shared" si="4"/>
        <v>11.83</v>
      </c>
      <c r="M30" s="48">
        <f t="shared" ref="M30:W30" si="5">ROUND(M29,2)</f>
        <v>2.21</v>
      </c>
      <c r="N30" s="48">
        <f t="shared" si="5"/>
        <v>9.52</v>
      </c>
      <c r="O30" s="48">
        <f t="shared" si="5"/>
        <v>0.9</v>
      </c>
      <c r="P30" s="48">
        <f t="shared" si="5"/>
        <v>1.65</v>
      </c>
      <c r="Q30" s="48">
        <f t="shared" si="5"/>
        <v>0.77</v>
      </c>
      <c r="R30" s="48">
        <f t="shared" si="5"/>
        <v>0.87</v>
      </c>
      <c r="S30" s="48">
        <f t="shared" si="5"/>
        <v>1.57</v>
      </c>
      <c r="T30" s="48">
        <f t="shared" si="5"/>
        <v>3.83</v>
      </c>
      <c r="U30" s="48">
        <f t="shared" si="5"/>
        <v>2.51</v>
      </c>
      <c r="V30" s="48">
        <f t="shared" si="5"/>
        <v>6.37</v>
      </c>
      <c r="W30" s="66">
        <v>1</v>
      </c>
      <c r="X30" s="66">
        <v>7</v>
      </c>
      <c r="Y30" s="67">
        <v>8</v>
      </c>
      <c r="Z30" s="77"/>
    </row>
    <row r="31" ht="15.6" spans="1:26">
      <c r="A31" s="44" t="s">
        <v>43</v>
      </c>
      <c r="B31" s="45"/>
      <c r="C31" s="47">
        <v>81</v>
      </c>
      <c r="D31" s="49">
        <v>800</v>
      </c>
      <c r="E31" s="49">
        <v>85</v>
      </c>
      <c r="F31" s="49">
        <v>1400</v>
      </c>
      <c r="G31" s="48">
        <v>180</v>
      </c>
      <c r="H31" s="48">
        <v>115</v>
      </c>
      <c r="I31" s="49">
        <v>62.37</v>
      </c>
      <c r="J31" s="49">
        <v>39.5</v>
      </c>
      <c r="K31" s="48">
        <v>120</v>
      </c>
      <c r="L31" s="48">
        <v>250</v>
      </c>
      <c r="M31" s="48">
        <v>630</v>
      </c>
      <c r="N31" s="48">
        <v>48</v>
      </c>
      <c r="O31" s="48">
        <v>50</v>
      </c>
      <c r="P31" s="66">
        <v>80</v>
      </c>
      <c r="Q31" s="48">
        <v>220</v>
      </c>
      <c r="R31" s="48">
        <v>96</v>
      </c>
      <c r="S31" s="48">
        <v>230</v>
      </c>
      <c r="T31" s="48">
        <v>132</v>
      </c>
      <c r="U31" s="48">
        <v>444</v>
      </c>
      <c r="V31" s="48">
        <v>300</v>
      </c>
      <c r="W31" s="66">
        <v>13</v>
      </c>
      <c r="X31" s="66">
        <v>7.5</v>
      </c>
      <c r="Y31" s="67">
        <v>2.7</v>
      </c>
      <c r="Z31" s="20"/>
    </row>
    <row r="32" ht="16.35" spans="1:26">
      <c r="A32" s="50" t="s">
        <v>44</v>
      </c>
      <c r="B32" s="51"/>
      <c r="C32" s="52">
        <f t="shared" ref="C32:L32" si="6">C31*C30</f>
        <v>1215</v>
      </c>
      <c r="D32" s="52">
        <f t="shared" si="6"/>
        <v>1016</v>
      </c>
      <c r="E32" s="52">
        <f t="shared" si="6"/>
        <v>303.45</v>
      </c>
      <c r="F32" s="52">
        <f t="shared" si="6"/>
        <v>140</v>
      </c>
      <c r="G32" s="52">
        <f t="shared" si="6"/>
        <v>289.8</v>
      </c>
      <c r="H32" s="52">
        <f t="shared" si="6"/>
        <v>50.6</v>
      </c>
      <c r="I32" s="52">
        <f t="shared" si="6"/>
        <v>164.6568</v>
      </c>
      <c r="J32" s="52">
        <f t="shared" si="6"/>
        <v>165.11</v>
      </c>
      <c r="K32" s="52">
        <f t="shared" si="6"/>
        <v>1394.4</v>
      </c>
      <c r="L32" s="52">
        <f t="shared" si="6"/>
        <v>2957.5</v>
      </c>
      <c r="M32" s="52">
        <f t="shared" ref="M32:AA32" si="7">M31*M30</f>
        <v>1392.3</v>
      </c>
      <c r="N32" s="52">
        <f t="shared" si="7"/>
        <v>456.96</v>
      </c>
      <c r="O32" s="52">
        <f t="shared" si="7"/>
        <v>45</v>
      </c>
      <c r="P32" s="52">
        <f t="shared" si="7"/>
        <v>132</v>
      </c>
      <c r="Q32" s="52">
        <f t="shared" si="7"/>
        <v>169.4</v>
      </c>
      <c r="R32" s="52">
        <f t="shared" si="7"/>
        <v>83.52</v>
      </c>
      <c r="S32" s="52">
        <f t="shared" si="7"/>
        <v>361.1</v>
      </c>
      <c r="T32" s="52">
        <f t="shared" si="7"/>
        <v>505.56</v>
      </c>
      <c r="U32" s="52">
        <f t="shared" si="7"/>
        <v>1114.44</v>
      </c>
      <c r="V32" s="52">
        <f t="shared" si="7"/>
        <v>1911</v>
      </c>
      <c r="W32" s="52">
        <f t="shared" si="7"/>
        <v>13</v>
      </c>
      <c r="X32" s="52">
        <f t="shared" si="7"/>
        <v>52.5</v>
      </c>
      <c r="Y32" s="52">
        <f t="shared" si="7"/>
        <v>21.6</v>
      </c>
      <c r="Z32" s="78">
        <f>SUM(C32:Y32)</f>
        <v>13954.8968</v>
      </c>
    </row>
    <row r="33" ht="15.6" spans="1:26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6">
        <f>Z32/Z2</f>
        <v>160.401112643678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3">
      <c r="B35" s="55" t="s">
        <v>46</v>
      </c>
      <c r="L35" s="56"/>
      <c r="M35" s="57"/>
    </row>
    <row r="36" customFormat="1" ht="27" customHeight="1" spans="2:17">
      <c r="B36" s="55" t="s">
        <v>47</v>
      </c>
      <c r="P36" t="s">
        <v>48</v>
      </c>
      <c r="Q36" t="s">
        <v>49</v>
      </c>
    </row>
  </sheetData>
  <mergeCells count="38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6"/>
  <sheetViews>
    <sheetView workbookViewId="0">
      <pane ySplit="7" topLeftCell="A14" activePane="bottomLeft" state="frozen"/>
      <selection/>
      <selection pane="bottomLeft" activeCell="K41" sqref="K41"/>
    </sheetView>
  </sheetViews>
  <sheetFormatPr defaultColWidth="11.537037037037" defaultRowHeight="13.2"/>
  <cols>
    <col min="1" max="1" width="6.33333333333333" customWidth="1"/>
    <col min="2" max="2" width="24.2222222222222" customWidth="1"/>
    <col min="3" max="3" width="7.22222222222222" customWidth="1"/>
    <col min="4" max="4" width="7.33333333333333" customWidth="1"/>
    <col min="5" max="5" width="6.55555555555556" customWidth="1"/>
    <col min="6" max="6" width="7" customWidth="1"/>
    <col min="7" max="11" width="6" customWidth="1"/>
    <col min="12" max="13" width="7.44444444444444" customWidth="1"/>
    <col min="14" max="14" width="6.11111111111111" customWidth="1"/>
    <col min="15" max="15" width="5.22222222222222" customWidth="1"/>
    <col min="16" max="16" width="6.22222222222222" customWidth="1"/>
    <col min="17" max="17" width="6.44444444444444" customWidth="1"/>
    <col min="18" max="18" width="6.22222222222222" customWidth="1"/>
    <col min="19" max="19" width="7" customWidth="1"/>
    <col min="20" max="20" width="7.11111111111111" customWidth="1"/>
    <col min="21" max="21" width="7.33333333333333" customWidth="1"/>
    <col min="22" max="22" width="5.55555555555556" customWidth="1"/>
    <col min="23" max="23" width="5.44444444444444" customWidth="1"/>
    <col min="24" max="24" width="6.11111111111111" customWidth="1"/>
    <col min="25" max="25" width="9.22222222222222" customWidth="1"/>
  </cols>
  <sheetData>
    <row r="1" s="1" customFormat="1" ht="43" customHeight="1" spans="1:1">
      <c r="A1" s="1" t="s">
        <v>0</v>
      </c>
    </row>
    <row r="2" customHeight="1" spans="1:25">
      <c r="A2" s="2"/>
      <c r="B2" s="3" t="s">
        <v>128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80</v>
      </c>
      <c r="H2" s="4" t="s">
        <v>7</v>
      </c>
      <c r="I2" s="4" t="s">
        <v>66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18</v>
      </c>
      <c r="S2" s="4" t="s">
        <v>54</v>
      </c>
      <c r="T2" s="4" t="s">
        <v>20</v>
      </c>
      <c r="U2" s="4" t="s">
        <v>21</v>
      </c>
      <c r="V2" s="4" t="s">
        <v>22</v>
      </c>
      <c r="W2" s="4" t="s">
        <v>23</v>
      </c>
      <c r="X2" s="59" t="s">
        <v>24</v>
      </c>
      <c r="Y2" s="69">
        <v>98</v>
      </c>
    </row>
    <row r="3" spans="1: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0"/>
      <c r="Y3" s="70"/>
    </row>
    <row r="4" spans="1: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0"/>
      <c r="Y4" s="70"/>
    </row>
    <row r="5" ht="12" customHeight="1" spans="1: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0"/>
      <c r="Y5" s="70"/>
    </row>
    <row r="6" spans="1:2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0"/>
      <c r="Y6" s="70"/>
    </row>
    <row r="7" ht="28" customHeight="1" spans="1:2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1"/>
      <c r="Y7" s="71"/>
    </row>
    <row r="8" ht="16" customHeight="1" spans="1:25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72" t="s">
        <v>25</v>
      </c>
    </row>
    <row r="9" spans="1:25">
      <c r="A9" s="14" t="s">
        <v>26</v>
      </c>
      <c r="B9" s="15" t="s">
        <v>129</v>
      </c>
      <c r="C9" s="16">
        <v>0.148</v>
      </c>
      <c r="D9" s="17"/>
      <c r="E9" s="17">
        <v>0.005</v>
      </c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2"/>
      <c r="Y9" s="73" t="s">
        <v>59</v>
      </c>
    </row>
    <row r="10" spans="1:25">
      <c r="A10" s="19"/>
      <c r="B10" s="20" t="s">
        <v>29</v>
      </c>
      <c r="C10" s="21"/>
      <c r="D10" s="22"/>
      <c r="E10" s="22">
        <v>0.0073</v>
      </c>
      <c r="F10" s="23">
        <v>0.0006</v>
      </c>
      <c r="G10" s="22"/>
      <c r="H10" s="22"/>
      <c r="I10" s="22">
        <v>0.015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3"/>
      <c r="Y10" s="74"/>
    </row>
    <row r="11" spans="1:25">
      <c r="A11" s="19"/>
      <c r="B11" s="24" t="s">
        <v>107</v>
      </c>
      <c r="C11" s="21"/>
      <c r="D11" s="22">
        <v>0.0104316</v>
      </c>
      <c r="E11" s="22"/>
      <c r="F11" s="23"/>
      <c r="G11" s="22"/>
      <c r="H11" s="22"/>
      <c r="I11" s="22"/>
      <c r="J11" s="22">
        <v>0.03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3"/>
      <c r="Y11" s="74"/>
    </row>
    <row r="12" spans="1:25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3"/>
      <c r="Y12" s="74"/>
    </row>
    <row r="13" ht="13.95" spans="1:25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64"/>
      <c r="Y13" s="74"/>
    </row>
    <row r="14" spans="1:25">
      <c r="A14" s="14" t="s">
        <v>31</v>
      </c>
      <c r="B14" s="15" t="s">
        <v>10</v>
      </c>
      <c r="C14" s="16"/>
      <c r="D14" s="17"/>
      <c r="E14" s="17"/>
      <c r="F14" s="18"/>
      <c r="G14" s="17"/>
      <c r="H14" s="17"/>
      <c r="I14" s="17"/>
      <c r="J14" s="17"/>
      <c r="K14" s="17"/>
      <c r="L14" s="17">
        <v>0.1224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62"/>
      <c r="Y14" s="74"/>
    </row>
    <row r="15" spans="1:25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3"/>
      <c r="Y15" s="74"/>
    </row>
    <row r="16" spans="1:25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3"/>
      <c r="Y16" s="74"/>
    </row>
    <row r="17" ht="13.95" spans="1:25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65"/>
      <c r="Y17" s="74"/>
    </row>
    <row r="18" spans="1:25">
      <c r="A18" s="35" t="s">
        <v>32</v>
      </c>
      <c r="B18" s="36" t="s">
        <v>130</v>
      </c>
      <c r="C18" s="16"/>
      <c r="D18" s="17"/>
      <c r="E18" s="17"/>
      <c r="F18" s="18"/>
      <c r="G18" s="17">
        <v>0.005</v>
      </c>
      <c r="H18" s="17"/>
      <c r="I18" s="17"/>
      <c r="J18" s="17"/>
      <c r="K18" s="17"/>
      <c r="L18" s="17"/>
      <c r="M18" s="17">
        <v>0.0793</v>
      </c>
      <c r="N18" s="17">
        <v>0.086</v>
      </c>
      <c r="O18" s="17">
        <v>0.0104</v>
      </c>
      <c r="P18" s="17">
        <v>0.01</v>
      </c>
      <c r="Q18" s="17">
        <v>0.00245</v>
      </c>
      <c r="R18" s="17"/>
      <c r="S18" s="17"/>
      <c r="T18" s="17"/>
      <c r="U18" s="17"/>
      <c r="V18" s="17"/>
      <c r="W18" s="17"/>
      <c r="X18" s="62"/>
      <c r="Y18" s="74"/>
    </row>
    <row r="19" ht="16" customHeight="1" spans="1:25">
      <c r="A19" s="37"/>
      <c r="B19" s="38" t="s">
        <v>61</v>
      </c>
      <c r="C19" s="21"/>
      <c r="D19" s="22"/>
      <c r="E19" s="22"/>
      <c r="F19" s="23"/>
      <c r="G19" s="22"/>
      <c r="H19" s="22"/>
      <c r="I19" s="22"/>
      <c r="J19" s="22"/>
      <c r="K19" s="22"/>
      <c r="L19" s="22"/>
      <c r="M19" s="22">
        <v>0.0754</v>
      </c>
      <c r="N19" s="22"/>
      <c r="O19" s="22"/>
      <c r="P19" s="22">
        <v>0.0153</v>
      </c>
      <c r="Q19" s="22">
        <v>0.0064</v>
      </c>
      <c r="R19" s="22"/>
      <c r="S19" s="22">
        <v>0.2071</v>
      </c>
      <c r="T19" s="22"/>
      <c r="U19" s="22"/>
      <c r="V19" s="22"/>
      <c r="W19" s="22"/>
      <c r="X19" s="63"/>
      <c r="Y19" s="74"/>
    </row>
    <row r="20" spans="1:25">
      <c r="A20" s="37"/>
      <c r="B20" s="39" t="s">
        <v>35</v>
      </c>
      <c r="C20" s="21"/>
      <c r="D20" s="22"/>
      <c r="E20" s="22">
        <v>0.0084</v>
      </c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0.0188</v>
      </c>
      <c r="S20" s="22"/>
      <c r="T20" s="22"/>
      <c r="U20" s="22"/>
      <c r="V20" s="22"/>
      <c r="W20" s="22"/>
      <c r="X20" s="63"/>
      <c r="Y20" s="74"/>
    </row>
    <row r="21" spans="1:25">
      <c r="A21" s="37"/>
      <c r="B21" s="24" t="s">
        <v>36</v>
      </c>
      <c r="C21" s="21"/>
      <c r="D21" s="22"/>
      <c r="E21" s="22"/>
      <c r="F21" s="23"/>
      <c r="G21" s="22"/>
      <c r="H21" s="22"/>
      <c r="I21" s="22"/>
      <c r="J21" s="22"/>
      <c r="K21" s="22">
        <v>0.04689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63"/>
      <c r="Y21" s="74"/>
    </row>
    <row r="22" ht="13.95" spans="1:25">
      <c r="A22" s="40"/>
      <c r="B22" s="41"/>
      <c r="C22" s="27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4"/>
      <c r="Y22" s="74"/>
    </row>
    <row r="23" spans="1:25">
      <c r="A23" s="35" t="s">
        <v>37</v>
      </c>
      <c r="B23" s="15" t="s">
        <v>38</v>
      </c>
      <c r="C23" s="16">
        <v>0.0153</v>
      </c>
      <c r="D23" s="17">
        <v>0.0022</v>
      </c>
      <c r="E23" s="17">
        <v>0.0101</v>
      </c>
      <c r="F23" s="18"/>
      <c r="G23" s="17"/>
      <c r="H23" s="17">
        <v>0.0054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0.0685</v>
      </c>
      <c r="V23" s="17"/>
      <c r="W23" s="17">
        <v>7</v>
      </c>
      <c r="X23" s="62">
        <v>8</v>
      </c>
      <c r="Y23" s="74"/>
    </row>
    <row r="24" spans="1:25">
      <c r="A24" s="37"/>
      <c r="B24" s="20" t="s">
        <v>39</v>
      </c>
      <c r="C24" s="21"/>
      <c r="D24" s="22"/>
      <c r="E24" s="22">
        <v>0.003</v>
      </c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0.029</v>
      </c>
      <c r="U24" s="22"/>
      <c r="V24" s="22"/>
      <c r="W24" s="22"/>
      <c r="X24" s="63"/>
      <c r="Y24" s="74"/>
    </row>
    <row r="25" spans="1:25">
      <c r="A25" s="37"/>
      <c r="B25" s="20" t="s">
        <v>40</v>
      </c>
      <c r="C25" s="21"/>
      <c r="D25" s="22"/>
      <c r="E25" s="22">
        <v>0.007</v>
      </c>
      <c r="F25" s="23">
        <v>0.0006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63"/>
      <c r="Y25" s="74"/>
    </row>
    <row r="26" spans="1:25">
      <c r="A26" s="37"/>
      <c r="B26" s="31"/>
      <c r="C26" s="32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65"/>
      <c r="Y26" s="74"/>
    </row>
    <row r="27" ht="13.95" spans="1:25">
      <c r="A27" s="40"/>
      <c r="B27" s="26"/>
      <c r="C27" s="27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>
        <v>1</v>
      </c>
      <c r="W27" s="28"/>
      <c r="X27" s="64"/>
      <c r="Y27" s="75"/>
    </row>
    <row r="28" ht="15.6" spans="1:25">
      <c r="A28" s="42" t="s">
        <v>41</v>
      </c>
      <c r="B28" s="43"/>
      <c r="C28" s="16">
        <f t="shared" ref="C28:M28" si="0">SUM(C9:C27)</f>
        <v>0.1633</v>
      </c>
      <c r="D28" s="17">
        <f t="shared" si="0"/>
        <v>0.0126316</v>
      </c>
      <c r="E28" s="17">
        <f t="shared" si="0"/>
        <v>0.0408</v>
      </c>
      <c r="F28" s="17">
        <f t="shared" si="0"/>
        <v>0.0012</v>
      </c>
      <c r="G28" s="17">
        <f t="shared" si="0"/>
        <v>0.005</v>
      </c>
      <c r="H28" s="17">
        <f t="shared" si="0"/>
        <v>0.0054</v>
      </c>
      <c r="I28" s="17">
        <f t="shared" si="0"/>
        <v>0.015</v>
      </c>
      <c r="J28" s="17">
        <f t="shared" si="0"/>
        <v>0.03</v>
      </c>
      <c r="K28" s="17">
        <f t="shared" si="0"/>
        <v>0.04689</v>
      </c>
      <c r="L28" s="17">
        <f t="shared" si="0"/>
        <v>0.1224</v>
      </c>
      <c r="M28" s="17">
        <f t="shared" si="0"/>
        <v>0.1547</v>
      </c>
      <c r="N28" s="17">
        <f t="shared" ref="N28:W28" si="1">SUM(N9:N27)</f>
        <v>0.086</v>
      </c>
      <c r="O28" s="17">
        <f t="shared" si="1"/>
        <v>0.0104</v>
      </c>
      <c r="P28" s="17">
        <f t="shared" si="1"/>
        <v>0.0253</v>
      </c>
      <c r="Q28" s="17">
        <f t="shared" si="1"/>
        <v>0.00885</v>
      </c>
      <c r="R28" s="17">
        <f t="shared" si="1"/>
        <v>0.0188</v>
      </c>
      <c r="S28" s="17">
        <f t="shared" si="1"/>
        <v>0.2071</v>
      </c>
      <c r="T28" s="17">
        <f t="shared" si="1"/>
        <v>0.029</v>
      </c>
      <c r="U28" s="17">
        <f t="shared" si="1"/>
        <v>0.0685</v>
      </c>
      <c r="V28" s="17">
        <v>1</v>
      </c>
      <c r="W28" s="17">
        <v>7</v>
      </c>
      <c r="X28" s="62">
        <v>10</v>
      </c>
      <c r="Y28" s="76"/>
    </row>
    <row r="29" ht="15.6" hidden="1" spans="1:25">
      <c r="A29" s="44" t="s">
        <v>42</v>
      </c>
      <c r="B29" s="45"/>
      <c r="C29" s="46">
        <f t="shared" ref="C29:M29" si="2">98*C28</f>
        <v>16.0034</v>
      </c>
      <c r="D29" s="46">
        <f t="shared" si="2"/>
        <v>1.2378968</v>
      </c>
      <c r="E29" s="46">
        <f t="shared" si="2"/>
        <v>3.9984</v>
      </c>
      <c r="F29" s="46">
        <f t="shared" si="2"/>
        <v>0.1176</v>
      </c>
      <c r="G29" s="46">
        <f t="shared" si="2"/>
        <v>0.49</v>
      </c>
      <c r="H29" s="46">
        <f t="shared" si="2"/>
        <v>0.5292</v>
      </c>
      <c r="I29" s="46">
        <f t="shared" si="2"/>
        <v>1.47</v>
      </c>
      <c r="J29" s="46">
        <f t="shared" si="2"/>
        <v>2.94</v>
      </c>
      <c r="K29" s="46">
        <f t="shared" si="2"/>
        <v>4.59522</v>
      </c>
      <c r="L29" s="46">
        <f t="shared" si="2"/>
        <v>11.9952</v>
      </c>
      <c r="M29" s="46">
        <f t="shared" si="2"/>
        <v>15.1606</v>
      </c>
      <c r="N29" s="46">
        <f t="shared" ref="N29:X29" si="3">98*N28</f>
        <v>8.428</v>
      </c>
      <c r="O29" s="46">
        <f t="shared" si="3"/>
        <v>1.0192</v>
      </c>
      <c r="P29" s="46">
        <f t="shared" si="3"/>
        <v>2.4794</v>
      </c>
      <c r="Q29" s="46">
        <f t="shared" si="3"/>
        <v>0.8673</v>
      </c>
      <c r="R29" s="46">
        <f t="shared" si="3"/>
        <v>1.8424</v>
      </c>
      <c r="S29" s="46">
        <f t="shared" si="3"/>
        <v>20.2958</v>
      </c>
      <c r="T29" s="46">
        <f t="shared" si="3"/>
        <v>2.842</v>
      </c>
      <c r="U29" s="46">
        <f t="shared" si="3"/>
        <v>6.713</v>
      </c>
      <c r="V29" s="46">
        <v>1</v>
      </c>
      <c r="W29" s="46">
        <v>7</v>
      </c>
      <c r="X29" s="46">
        <v>10</v>
      </c>
      <c r="Y29" s="77"/>
    </row>
    <row r="30" ht="15.6" spans="1:25">
      <c r="A30" s="44" t="s">
        <v>42</v>
      </c>
      <c r="B30" s="45"/>
      <c r="C30" s="47">
        <f t="shared" ref="C30:M30" si="4">ROUND(C29,2)</f>
        <v>16</v>
      </c>
      <c r="D30" s="48">
        <f t="shared" si="4"/>
        <v>1.24</v>
      </c>
      <c r="E30" s="48">
        <f t="shared" si="4"/>
        <v>4</v>
      </c>
      <c r="F30" s="48">
        <f t="shared" si="4"/>
        <v>0.12</v>
      </c>
      <c r="G30" s="48">
        <f t="shared" si="4"/>
        <v>0.49</v>
      </c>
      <c r="H30" s="48">
        <f t="shared" si="4"/>
        <v>0.53</v>
      </c>
      <c r="I30" s="48">
        <f t="shared" si="4"/>
        <v>1.47</v>
      </c>
      <c r="J30" s="48">
        <f t="shared" si="4"/>
        <v>2.94</v>
      </c>
      <c r="K30" s="48">
        <f t="shared" si="4"/>
        <v>4.6</v>
      </c>
      <c r="L30" s="48">
        <f t="shared" si="4"/>
        <v>12</v>
      </c>
      <c r="M30" s="48">
        <f t="shared" si="4"/>
        <v>15.16</v>
      </c>
      <c r="N30" s="48">
        <f t="shared" ref="N30:S30" si="5">ROUND(N29,2)</f>
        <v>8.43</v>
      </c>
      <c r="O30" s="48">
        <f t="shared" si="5"/>
        <v>1.02</v>
      </c>
      <c r="P30" s="48">
        <f t="shared" si="5"/>
        <v>2.48</v>
      </c>
      <c r="Q30" s="48">
        <f t="shared" si="5"/>
        <v>0.87</v>
      </c>
      <c r="R30" s="48">
        <f t="shared" ref="R30:X30" si="6">ROUND(R29,2)</f>
        <v>1.84</v>
      </c>
      <c r="S30" s="48">
        <f t="shared" si="6"/>
        <v>20.3</v>
      </c>
      <c r="T30" s="48">
        <f t="shared" si="6"/>
        <v>2.84</v>
      </c>
      <c r="U30" s="48">
        <f t="shared" si="6"/>
        <v>6.71</v>
      </c>
      <c r="V30" s="66">
        <v>1</v>
      </c>
      <c r="W30" s="66">
        <v>7</v>
      </c>
      <c r="X30" s="67">
        <v>10</v>
      </c>
      <c r="Y30" s="77"/>
    </row>
    <row r="31" ht="15.6" spans="1:25">
      <c r="A31" s="44" t="s">
        <v>43</v>
      </c>
      <c r="B31" s="45"/>
      <c r="C31" s="47">
        <v>81</v>
      </c>
      <c r="D31" s="49">
        <v>800</v>
      </c>
      <c r="E31" s="49">
        <v>85</v>
      </c>
      <c r="F31" s="49">
        <v>1400</v>
      </c>
      <c r="G31" s="48">
        <v>140</v>
      </c>
      <c r="H31" s="48">
        <v>115</v>
      </c>
      <c r="I31" s="48">
        <v>88</v>
      </c>
      <c r="J31" s="49">
        <v>62.37</v>
      </c>
      <c r="K31" s="49">
        <v>39.5</v>
      </c>
      <c r="L31" s="48">
        <v>120</v>
      </c>
      <c r="M31" s="48">
        <v>250</v>
      </c>
      <c r="N31" s="48">
        <v>48</v>
      </c>
      <c r="O31" s="48">
        <v>50</v>
      </c>
      <c r="P31" s="66">
        <v>80</v>
      </c>
      <c r="Q31" s="48">
        <v>220</v>
      </c>
      <c r="R31" s="48">
        <v>230</v>
      </c>
      <c r="S31" s="48">
        <v>88</v>
      </c>
      <c r="T31" s="48">
        <v>444</v>
      </c>
      <c r="U31" s="48">
        <v>300</v>
      </c>
      <c r="V31" s="66">
        <v>13</v>
      </c>
      <c r="W31" s="66">
        <v>7.5</v>
      </c>
      <c r="X31" s="67">
        <v>2.7</v>
      </c>
      <c r="Y31" s="20"/>
    </row>
    <row r="32" ht="16.35" spans="1:25">
      <c r="A32" s="50" t="s">
        <v>44</v>
      </c>
      <c r="B32" s="51"/>
      <c r="C32" s="52">
        <f>C31*C30</f>
        <v>1296</v>
      </c>
      <c r="D32" s="52">
        <f t="shared" ref="D32:X32" si="7">D31*D30</f>
        <v>992</v>
      </c>
      <c r="E32" s="52">
        <f t="shared" si="7"/>
        <v>340</v>
      </c>
      <c r="F32" s="52">
        <f t="shared" si="7"/>
        <v>168</v>
      </c>
      <c r="G32" s="52">
        <f t="shared" si="7"/>
        <v>68.6</v>
      </c>
      <c r="H32" s="52">
        <f t="shared" si="7"/>
        <v>60.95</v>
      </c>
      <c r="I32" s="52">
        <f t="shared" si="7"/>
        <v>129.36</v>
      </c>
      <c r="J32" s="52">
        <f t="shared" si="7"/>
        <v>183.3678</v>
      </c>
      <c r="K32" s="52">
        <f t="shared" si="7"/>
        <v>181.7</v>
      </c>
      <c r="L32" s="52">
        <f t="shared" si="7"/>
        <v>1440</v>
      </c>
      <c r="M32" s="52">
        <f t="shared" si="7"/>
        <v>3790</v>
      </c>
      <c r="N32" s="52">
        <f t="shared" si="7"/>
        <v>404.64</v>
      </c>
      <c r="O32" s="52">
        <f t="shared" si="7"/>
        <v>51</v>
      </c>
      <c r="P32" s="52">
        <f t="shared" si="7"/>
        <v>198.4</v>
      </c>
      <c r="Q32" s="52">
        <f t="shared" si="7"/>
        <v>191.4</v>
      </c>
      <c r="R32" s="52">
        <f t="shared" si="7"/>
        <v>423.2</v>
      </c>
      <c r="S32" s="52">
        <f t="shared" si="7"/>
        <v>1786.4</v>
      </c>
      <c r="T32" s="52">
        <f t="shared" si="7"/>
        <v>1260.96</v>
      </c>
      <c r="U32" s="52">
        <f t="shared" si="7"/>
        <v>2013</v>
      </c>
      <c r="V32" s="52">
        <f t="shared" si="7"/>
        <v>13</v>
      </c>
      <c r="W32" s="52">
        <f t="shared" si="7"/>
        <v>52.5</v>
      </c>
      <c r="X32" s="52">
        <f t="shared" si="7"/>
        <v>27</v>
      </c>
      <c r="Y32" s="78">
        <f>SUM(C32:X32)</f>
        <v>15071.4778</v>
      </c>
    </row>
    <row r="33" ht="15.6" spans="1:25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6">
        <f>Y32/Y2</f>
        <v>153.790589795918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3">
      <c r="B35" s="55" t="s">
        <v>46</v>
      </c>
      <c r="L35" s="56"/>
      <c r="M35" s="57"/>
    </row>
    <row r="36" customFormat="1" ht="27" customHeight="1" spans="2:17">
      <c r="B36" s="55" t="s">
        <v>47</v>
      </c>
      <c r="P36" t="s">
        <v>48</v>
      </c>
      <c r="Q36" t="s">
        <v>49</v>
      </c>
    </row>
  </sheetData>
  <mergeCells count="37">
    <mergeCell ref="A1:X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7"/>
  <sheetViews>
    <sheetView topLeftCell="B1" workbookViewId="0">
      <pane ySplit="7" topLeftCell="A14" activePane="bottomLeft" state="frozen"/>
      <selection/>
      <selection pane="bottomLeft" activeCell="H44" sqref="H44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6.66666666666667" customWidth="1"/>
    <col min="8" max="9" width="6.33333333333333" customWidth="1"/>
    <col min="10" max="10" width="7" customWidth="1"/>
    <col min="11" max="11" width="6.33333333333333" customWidth="1"/>
    <col min="12" max="12" width="6.22222222222222" customWidth="1"/>
    <col min="13" max="13" width="6.33333333333333" customWidth="1"/>
    <col min="14" max="14" width="7.11111111111111" customWidth="1"/>
    <col min="15" max="15" width="6.44444444444444" customWidth="1"/>
    <col min="16" max="16" width="6.88888888888889" customWidth="1"/>
    <col min="17" max="17" width="6.44444444444444" customWidth="1"/>
    <col min="18" max="18" width="6.11111111111111" customWidth="1"/>
    <col min="19" max="19" width="6.22222222222222" customWidth="1"/>
    <col min="20" max="20" width="7.44444444444444" customWidth="1"/>
    <col min="21" max="23" width="6.44444444444444" customWidth="1"/>
    <col min="24" max="24" width="7.33333333333333" customWidth="1"/>
    <col min="25" max="25" width="6.11111111111111" customWidth="1"/>
    <col min="26" max="26" width="7.22222222222222" customWidth="1"/>
    <col min="27" max="28" width="6.11111111111111" customWidth="1"/>
    <col min="29" max="29" width="8.77777777777778" customWidth="1"/>
  </cols>
  <sheetData>
    <row r="1" s="1" customFormat="1" ht="43" customHeight="1" spans="1:1">
      <c r="A1" s="1" t="s">
        <v>0</v>
      </c>
    </row>
    <row r="2" customHeight="1" spans="1:29">
      <c r="A2" s="79"/>
      <c r="B2" s="80" t="s">
        <v>131</v>
      </c>
      <c r="C2" s="81" t="s">
        <v>2</v>
      </c>
      <c r="D2" s="4" t="s">
        <v>3</v>
      </c>
      <c r="E2" s="4" t="s">
        <v>4</v>
      </c>
      <c r="F2" s="4" t="s">
        <v>6</v>
      </c>
      <c r="G2" s="4" t="s">
        <v>12</v>
      </c>
      <c r="H2" s="4" t="s">
        <v>81</v>
      </c>
      <c r="I2" s="4" t="s">
        <v>52</v>
      </c>
      <c r="J2" s="4" t="s">
        <v>5</v>
      </c>
      <c r="K2" s="4" t="s">
        <v>8</v>
      </c>
      <c r="L2" s="4" t="s">
        <v>9</v>
      </c>
      <c r="M2" s="4" t="s">
        <v>18</v>
      </c>
      <c r="N2" s="4" t="s">
        <v>82</v>
      </c>
      <c r="O2" s="4" t="s">
        <v>19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53</v>
      </c>
      <c r="U2" s="4" t="s">
        <v>54</v>
      </c>
      <c r="V2" s="4" t="s">
        <v>17</v>
      </c>
      <c r="W2" s="4" t="s">
        <v>21</v>
      </c>
      <c r="X2" s="4" t="s">
        <v>68</v>
      </c>
      <c r="Y2" s="4" t="s">
        <v>20</v>
      </c>
      <c r="Z2" s="4" t="s">
        <v>56</v>
      </c>
      <c r="AA2" s="4" t="s">
        <v>83</v>
      </c>
      <c r="AB2" s="4" t="s">
        <v>132</v>
      </c>
      <c r="AC2" s="101">
        <v>97</v>
      </c>
    </row>
    <row r="3" spans="1:29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2"/>
    </row>
    <row r="4" spans="1:29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02"/>
    </row>
    <row r="5" ht="12" customHeight="1" spans="1:29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02"/>
    </row>
    <row r="6" spans="1:29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02"/>
    </row>
    <row r="7" ht="28" customHeight="1" spans="1:29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3"/>
    </row>
    <row r="8" ht="15" customHeight="1" spans="1:29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89">
        <v>6</v>
      </c>
      <c r="I8" s="13">
        <v>7</v>
      </c>
      <c r="J8" s="13">
        <v>8</v>
      </c>
      <c r="K8" s="89">
        <v>9</v>
      </c>
      <c r="L8" s="89">
        <v>10</v>
      </c>
      <c r="M8" s="89">
        <v>11</v>
      </c>
      <c r="N8" s="13">
        <v>12</v>
      </c>
      <c r="O8" s="13">
        <v>13</v>
      </c>
      <c r="P8" s="89">
        <v>14</v>
      </c>
      <c r="Q8" s="89">
        <v>15</v>
      </c>
      <c r="R8" s="89">
        <v>16</v>
      </c>
      <c r="S8" s="13">
        <v>17</v>
      </c>
      <c r="T8" s="13">
        <v>18</v>
      </c>
      <c r="U8" s="89">
        <v>19</v>
      </c>
      <c r="V8" s="89">
        <v>20</v>
      </c>
      <c r="W8" s="89">
        <v>21</v>
      </c>
      <c r="X8" s="13">
        <v>22</v>
      </c>
      <c r="Y8" s="13">
        <v>23</v>
      </c>
      <c r="Z8" s="89">
        <v>24</v>
      </c>
      <c r="AA8" s="89">
        <v>25</v>
      </c>
      <c r="AB8" s="89">
        <v>26</v>
      </c>
      <c r="AC8" s="104" t="s">
        <v>25</v>
      </c>
    </row>
    <row r="9" spans="1:29">
      <c r="A9" s="90" t="s">
        <v>26</v>
      </c>
      <c r="B9" s="15" t="s">
        <v>27</v>
      </c>
      <c r="C9" s="16">
        <v>0.15224</v>
      </c>
      <c r="D9" s="17"/>
      <c r="E9" s="17">
        <v>0.0052</v>
      </c>
      <c r="F9" s="17">
        <v>0.0182</v>
      </c>
      <c r="G9" s="17"/>
      <c r="H9" s="17"/>
      <c r="I9" s="17"/>
      <c r="J9" s="9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97"/>
      <c r="AA9" s="105"/>
      <c r="AB9" s="105"/>
      <c r="AC9" s="73" t="s">
        <v>122</v>
      </c>
    </row>
    <row r="10" spans="1:29">
      <c r="A10" s="91"/>
      <c r="B10" s="20" t="s">
        <v>40</v>
      </c>
      <c r="C10" s="21"/>
      <c r="D10" s="22"/>
      <c r="E10" s="22">
        <v>0.007</v>
      </c>
      <c r="F10" s="22"/>
      <c r="G10" s="22"/>
      <c r="H10" s="22"/>
      <c r="I10" s="22"/>
      <c r="J10" s="98">
        <v>0.00055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98"/>
      <c r="AA10" s="106"/>
      <c r="AB10" s="106"/>
      <c r="AC10" s="74"/>
    </row>
    <row r="11" spans="1:29">
      <c r="A11" s="91"/>
      <c r="B11" s="24" t="s">
        <v>30</v>
      </c>
      <c r="C11" s="21"/>
      <c r="D11" s="22">
        <v>0.0104</v>
      </c>
      <c r="E11" s="22"/>
      <c r="F11" s="22"/>
      <c r="G11" s="22"/>
      <c r="H11" s="22"/>
      <c r="I11" s="22"/>
      <c r="J11" s="98"/>
      <c r="K11" s="22">
        <v>0.03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98"/>
      <c r="AA11" s="106"/>
      <c r="AB11" s="106"/>
      <c r="AC11" s="74"/>
    </row>
    <row r="12" spans="1:29">
      <c r="A12" s="91"/>
      <c r="B12" s="20"/>
      <c r="C12" s="21"/>
      <c r="D12" s="22"/>
      <c r="E12" s="22"/>
      <c r="F12" s="22"/>
      <c r="G12" s="22"/>
      <c r="H12" s="22"/>
      <c r="I12" s="22"/>
      <c r="J12" s="9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98"/>
      <c r="AA12" s="106"/>
      <c r="AB12" s="106"/>
      <c r="AC12" s="74"/>
    </row>
    <row r="13" ht="13.95" spans="1:29">
      <c r="A13" s="92"/>
      <c r="B13" s="26"/>
      <c r="C13" s="27"/>
      <c r="D13" s="28"/>
      <c r="E13" s="28"/>
      <c r="F13" s="28"/>
      <c r="G13" s="28"/>
      <c r="H13" s="28"/>
      <c r="I13" s="28"/>
      <c r="J13" s="9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99"/>
      <c r="AA13" s="107"/>
      <c r="AB13" s="107"/>
      <c r="AC13" s="74"/>
    </row>
    <row r="14" spans="1:29">
      <c r="A14" s="90" t="s">
        <v>31</v>
      </c>
      <c r="B14" s="15" t="s">
        <v>68</v>
      </c>
      <c r="C14" s="16"/>
      <c r="D14" s="17"/>
      <c r="E14" s="17"/>
      <c r="F14" s="17"/>
      <c r="G14" s="17"/>
      <c r="H14" s="17"/>
      <c r="I14" s="17"/>
      <c r="J14" s="9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0.134</v>
      </c>
      <c r="Y14" s="17"/>
      <c r="Z14" s="97"/>
      <c r="AA14" s="105"/>
      <c r="AB14" s="105"/>
      <c r="AC14" s="74"/>
    </row>
    <row r="15" spans="1:29">
      <c r="A15" s="91"/>
      <c r="B15" s="20"/>
      <c r="C15" s="21"/>
      <c r="D15" s="22"/>
      <c r="E15" s="22"/>
      <c r="F15" s="22"/>
      <c r="G15" s="22"/>
      <c r="H15" s="22"/>
      <c r="I15" s="22"/>
      <c r="J15" s="98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98"/>
      <c r="AA15" s="106"/>
      <c r="AB15" s="106"/>
      <c r="AC15" s="74"/>
    </row>
    <row r="16" spans="1:29">
      <c r="A16" s="91"/>
      <c r="B16" s="20"/>
      <c r="C16" s="21"/>
      <c r="D16" s="22"/>
      <c r="E16" s="22"/>
      <c r="F16" s="22"/>
      <c r="G16" s="22"/>
      <c r="H16" s="22"/>
      <c r="I16" s="22"/>
      <c r="J16" s="9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98"/>
      <c r="AA16" s="106"/>
      <c r="AB16" s="106"/>
      <c r="AC16" s="74"/>
    </row>
    <row r="17" ht="13.95" spans="1:29">
      <c r="A17" s="92"/>
      <c r="B17" s="26"/>
      <c r="C17" s="32"/>
      <c r="D17" s="33"/>
      <c r="E17" s="33"/>
      <c r="F17" s="33"/>
      <c r="G17" s="33"/>
      <c r="H17" s="33"/>
      <c r="I17" s="33"/>
      <c r="J17" s="10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100"/>
      <c r="AA17" s="108"/>
      <c r="AB17" s="108"/>
      <c r="AC17" s="74"/>
    </row>
    <row r="18" spans="1:29">
      <c r="A18" s="93" t="s">
        <v>32</v>
      </c>
      <c r="B18" s="36" t="s">
        <v>85</v>
      </c>
      <c r="C18" s="16"/>
      <c r="D18" s="17"/>
      <c r="E18" s="17">
        <v>0.001</v>
      </c>
      <c r="F18" s="17"/>
      <c r="G18" s="17"/>
      <c r="H18" s="17">
        <v>0.042</v>
      </c>
      <c r="I18" s="17"/>
      <c r="J18" s="97"/>
      <c r="K18" s="17"/>
      <c r="L18" s="17"/>
      <c r="M18" s="17"/>
      <c r="N18" s="17"/>
      <c r="O18" s="17"/>
      <c r="P18" s="17">
        <v>0.0744</v>
      </c>
      <c r="Q18" s="17">
        <v>0.0104</v>
      </c>
      <c r="R18" s="17">
        <v>0.0124</v>
      </c>
      <c r="S18" s="17">
        <v>0.0023</v>
      </c>
      <c r="T18" s="17">
        <v>0.0803</v>
      </c>
      <c r="U18" s="17">
        <v>0.035</v>
      </c>
      <c r="V18" s="17"/>
      <c r="W18" s="17"/>
      <c r="X18" s="17"/>
      <c r="Y18" s="17">
        <v>0.0081</v>
      </c>
      <c r="Z18" s="97"/>
      <c r="AA18" s="105"/>
      <c r="AB18" s="105"/>
      <c r="AC18" s="74"/>
    </row>
    <row r="19" ht="18" customHeight="1" spans="1:29">
      <c r="A19" s="94"/>
      <c r="B19" s="38" t="s">
        <v>86</v>
      </c>
      <c r="C19" s="21"/>
      <c r="D19" s="22"/>
      <c r="E19" s="22"/>
      <c r="F19" s="22"/>
      <c r="G19" s="22">
        <v>0.0128</v>
      </c>
      <c r="H19" s="22"/>
      <c r="I19" s="22"/>
      <c r="J19" s="98"/>
      <c r="K19" s="22">
        <v>0.0057</v>
      </c>
      <c r="L19" s="22"/>
      <c r="M19" s="22"/>
      <c r="N19" s="22">
        <v>0.0244</v>
      </c>
      <c r="O19" s="22"/>
      <c r="P19" s="22"/>
      <c r="Q19" s="22">
        <v>0.0153</v>
      </c>
      <c r="R19" s="22">
        <v>0.0203</v>
      </c>
      <c r="S19" s="22">
        <v>0.0044</v>
      </c>
      <c r="T19" s="22">
        <v>0.0438</v>
      </c>
      <c r="U19" s="22"/>
      <c r="V19" s="22"/>
      <c r="W19" s="22"/>
      <c r="X19" s="22"/>
      <c r="Y19" s="22">
        <v>0.0048</v>
      </c>
      <c r="Z19" s="98">
        <v>3</v>
      </c>
      <c r="AA19" s="106"/>
      <c r="AB19" s="106"/>
      <c r="AC19" s="74"/>
    </row>
    <row r="20" spans="1:29">
      <c r="A20" s="94"/>
      <c r="B20" s="38" t="s">
        <v>87</v>
      </c>
      <c r="C20" s="21"/>
      <c r="D20" s="22">
        <v>0.007</v>
      </c>
      <c r="E20" s="22"/>
      <c r="F20" s="22"/>
      <c r="G20" s="22"/>
      <c r="H20" s="22"/>
      <c r="I20" s="22"/>
      <c r="J20" s="98"/>
      <c r="K20" s="22"/>
      <c r="L20" s="22"/>
      <c r="M20" s="22"/>
      <c r="N20" s="22"/>
      <c r="O20" s="22">
        <v>0.044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98"/>
      <c r="AA20" s="106"/>
      <c r="AB20" s="106"/>
      <c r="AC20" s="74"/>
    </row>
    <row r="21" spans="1:29">
      <c r="A21" s="94"/>
      <c r="B21" s="38" t="s">
        <v>35</v>
      </c>
      <c r="C21" s="21"/>
      <c r="D21" s="22"/>
      <c r="E21" s="22">
        <v>0.00833</v>
      </c>
      <c r="F21" s="22"/>
      <c r="G21" s="22"/>
      <c r="H21" s="22"/>
      <c r="I21" s="22"/>
      <c r="J21" s="98"/>
      <c r="K21" s="22"/>
      <c r="L21" s="22"/>
      <c r="M21" s="22">
        <v>0.018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98"/>
      <c r="AA21" s="106"/>
      <c r="AB21" s="106"/>
      <c r="AC21" s="74"/>
    </row>
    <row r="22" spans="1:29">
      <c r="A22" s="94"/>
      <c r="B22" s="24" t="s">
        <v>36</v>
      </c>
      <c r="C22" s="21"/>
      <c r="D22" s="22"/>
      <c r="E22" s="22"/>
      <c r="F22" s="22"/>
      <c r="G22" s="22"/>
      <c r="H22" s="22"/>
      <c r="I22" s="22"/>
      <c r="J22" s="98"/>
      <c r="K22" s="22"/>
      <c r="L22" s="22">
        <v>0.0475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98"/>
      <c r="AA22" s="106"/>
      <c r="AB22" s="106"/>
      <c r="AC22" s="74"/>
    </row>
    <row r="23" ht="13.95" spans="1:29">
      <c r="A23" s="95"/>
      <c r="B23" s="41"/>
      <c r="C23" s="27"/>
      <c r="D23" s="28"/>
      <c r="E23" s="28"/>
      <c r="F23" s="28"/>
      <c r="G23" s="28"/>
      <c r="H23" s="28"/>
      <c r="I23" s="28"/>
      <c r="J23" s="99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99"/>
      <c r="AA23" s="107"/>
      <c r="AB23" s="107"/>
      <c r="AC23" s="74"/>
    </row>
    <row r="24" spans="1:29">
      <c r="A24" s="93" t="s">
        <v>37</v>
      </c>
      <c r="B24" s="15" t="s">
        <v>133</v>
      </c>
      <c r="C24" s="16">
        <v>0.0103</v>
      </c>
      <c r="D24" s="17">
        <v>0.00203</v>
      </c>
      <c r="E24" s="17">
        <v>0.0053</v>
      </c>
      <c r="F24" s="17"/>
      <c r="G24" s="17"/>
      <c r="H24" s="17"/>
      <c r="I24" s="17"/>
      <c r="J24" s="97"/>
      <c r="K24" s="17"/>
      <c r="L24" s="17"/>
      <c r="M24" s="17"/>
      <c r="N24" s="17"/>
      <c r="O24" s="17"/>
      <c r="P24" s="17"/>
      <c r="Q24" s="17"/>
      <c r="R24" s="17"/>
      <c r="S24" s="17">
        <v>0.0024</v>
      </c>
      <c r="T24" s="17"/>
      <c r="U24" s="17"/>
      <c r="V24" s="17">
        <v>0.04125</v>
      </c>
      <c r="W24" s="17">
        <v>0.0149</v>
      </c>
      <c r="X24" s="17"/>
      <c r="Y24" s="17"/>
      <c r="Z24" s="97">
        <v>11</v>
      </c>
      <c r="AA24" s="105"/>
      <c r="AB24" s="105">
        <v>4</v>
      </c>
      <c r="AC24" s="74"/>
    </row>
    <row r="25" spans="1:29">
      <c r="A25" s="94"/>
      <c r="B25" s="20" t="s">
        <v>63</v>
      </c>
      <c r="C25" s="21">
        <v>0.157</v>
      </c>
      <c r="D25" s="22"/>
      <c r="E25" s="22">
        <v>0.0072</v>
      </c>
      <c r="F25" s="22"/>
      <c r="G25" s="22"/>
      <c r="H25" s="22"/>
      <c r="I25" s="22">
        <v>0.003</v>
      </c>
      <c r="J25" s="9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98"/>
      <c r="AA25" s="106"/>
      <c r="AB25" s="106"/>
      <c r="AC25" s="74"/>
    </row>
    <row r="26" spans="1:29">
      <c r="A26" s="94"/>
      <c r="B26" s="20"/>
      <c r="C26" s="21"/>
      <c r="D26" s="22"/>
      <c r="E26" s="22"/>
      <c r="F26" s="22"/>
      <c r="G26" s="22"/>
      <c r="H26" s="22"/>
      <c r="I26" s="22"/>
      <c r="J26" s="98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98"/>
      <c r="AA26" s="106"/>
      <c r="AB26" s="106"/>
      <c r="AC26" s="74"/>
    </row>
    <row r="27" spans="1:29">
      <c r="A27" s="94"/>
      <c r="B27" s="31"/>
      <c r="C27" s="32"/>
      <c r="D27" s="33"/>
      <c r="E27" s="33"/>
      <c r="F27" s="33"/>
      <c r="G27" s="33"/>
      <c r="H27" s="33"/>
      <c r="I27" s="33"/>
      <c r="J27" s="100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00"/>
      <c r="AA27" s="108"/>
      <c r="AB27" s="108"/>
      <c r="AC27" s="74"/>
    </row>
    <row r="28" ht="13.95" spans="1:29">
      <c r="A28" s="95"/>
      <c r="B28" s="26"/>
      <c r="C28" s="27"/>
      <c r="D28" s="28"/>
      <c r="E28" s="28"/>
      <c r="F28" s="28"/>
      <c r="G28" s="28"/>
      <c r="H28" s="28"/>
      <c r="I28" s="28"/>
      <c r="J28" s="9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99"/>
      <c r="AA28" s="107">
        <v>0.5</v>
      </c>
      <c r="AB28" s="107"/>
      <c r="AC28" s="74"/>
    </row>
    <row r="29" ht="16.35" spans="1:29">
      <c r="A29" s="42" t="s">
        <v>41</v>
      </c>
      <c r="B29" s="43"/>
      <c r="C29" s="16">
        <f t="shared" ref="C29:I29" si="0">SUM(C9:C28)</f>
        <v>0.31954</v>
      </c>
      <c r="D29" s="17">
        <f t="shared" si="0"/>
        <v>0.01943</v>
      </c>
      <c r="E29" s="17">
        <f t="shared" si="0"/>
        <v>0.03403</v>
      </c>
      <c r="F29" s="17">
        <f t="shared" si="0"/>
        <v>0.0182</v>
      </c>
      <c r="G29" s="17">
        <f t="shared" si="0"/>
        <v>0.0128</v>
      </c>
      <c r="H29" s="17">
        <f t="shared" si="0"/>
        <v>0.042</v>
      </c>
      <c r="I29" s="17">
        <f t="shared" si="0"/>
        <v>0.003</v>
      </c>
      <c r="J29" s="97">
        <f t="shared" ref="J29:Y29" si="1">SUM(J9:J28)</f>
        <v>0.00055</v>
      </c>
      <c r="K29" s="17">
        <f t="shared" si="1"/>
        <v>0.0357</v>
      </c>
      <c r="L29" s="17">
        <f t="shared" si="1"/>
        <v>0.0475</v>
      </c>
      <c r="M29" s="17">
        <f t="shared" si="1"/>
        <v>0.018</v>
      </c>
      <c r="N29" s="17">
        <f t="shared" si="1"/>
        <v>0.0244</v>
      </c>
      <c r="O29" s="17">
        <f t="shared" si="1"/>
        <v>0.044</v>
      </c>
      <c r="P29" s="17">
        <f t="shared" si="1"/>
        <v>0.0744</v>
      </c>
      <c r="Q29" s="17">
        <f t="shared" si="1"/>
        <v>0.0257</v>
      </c>
      <c r="R29" s="17">
        <f t="shared" si="1"/>
        <v>0.0327</v>
      </c>
      <c r="S29" s="17">
        <f t="shared" si="1"/>
        <v>0.0091</v>
      </c>
      <c r="T29" s="17">
        <f t="shared" si="1"/>
        <v>0.1241</v>
      </c>
      <c r="U29" s="17">
        <f t="shared" si="1"/>
        <v>0.035</v>
      </c>
      <c r="V29" s="17">
        <f t="shared" si="1"/>
        <v>0.04125</v>
      </c>
      <c r="W29" s="17">
        <f t="shared" si="1"/>
        <v>0.0149</v>
      </c>
      <c r="X29" s="17">
        <f t="shared" si="1"/>
        <v>0.134</v>
      </c>
      <c r="Y29" s="17">
        <f t="shared" si="1"/>
        <v>0.0129</v>
      </c>
      <c r="Z29" s="17">
        <v>14</v>
      </c>
      <c r="AA29" s="17">
        <v>0.5</v>
      </c>
      <c r="AB29" s="17">
        <v>4</v>
      </c>
      <c r="AC29" s="75"/>
    </row>
    <row r="30" ht="15.6" hidden="1" spans="1:29">
      <c r="A30" s="44" t="s">
        <v>42</v>
      </c>
      <c r="B30" s="45"/>
      <c r="C30" s="96">
        <f t="shared" ref="C30:J30" si="2">97*C29</f>
        <v>30.99538</v>
      </c>
      <c r="D30" s="96">
        <f t="shared" si="2"/>
        <v>1.88471</v>
      </c>
      <c r="E30" s="96">
        <f t="shared" si="2"/>
        <v>3.30091</v>
      </c>
      <c r="F30" s="96">
        <f t="shared" si="2"/>
        <v>1.7654</v>
      </c>
      <c r="G30" s="96">
        <f t="shared" si="2"/>
        <v>1.2416</v>
      </c>
      <c r="H30" s="96">
        <f t="shared" si="2"/>
        <v>4.074</v>
      </c>
      <c r="I30" s="96">
        <f t="shared" si="2"/>
        <v>0.291</v>
      </c>
      <c r="J30" s="96">
        <f t="shared" si="2"/>
        <v>0.05335</v>
      </c>
      <c r="K30" s="96">
        <f t="shared" ref="J30:Z30" si="3">97*K29</f>
        <v>3.4629</v>
      </c>
      <c r="L30" s="96">
        <f t="shared" si="3"/>
        <v>4.6075</v>
      </c>
      <c r="M30" s="96">
        <f t="shared" si="3"/>
        <v>1.746</v>
      </c>
      <c r="N30" s="96">
        <f t="shared" si="3"/>
        <v>2.3668</v>
      </c>
      <c r="O30" s="96">
        <f t="shared" si="3"/>
        <v>4.268</v>
      </c>
      <c r="P30" s="96">
        <f t="shared" si="3"/>
        <v>7.2168</v>
      </c>
      <c r="Q30" s="96">
        <f t="shared" si="3"/>
        <v>2.4929</v>
      </c>
      <c r="R30" s="96">
        <f t="shared" si="3"/>
        <v>3.1719</v>
      </c>
      <c r="S30" s="96">
        <f t="shared" si="3"/>
        <v>0.8827</v>
      </c>
      <c r="T30" s="96">
        <f t="shared" si="3"/>
        <v>12.0377</v>
      </c>
      <c r="U30" s="96">
        <f t="shared" si="3"/>
        <v>3.395</v>
      </c>
      <c r="V30" s="96">
        <f t="shared" si="3"/>
        <v>4.00125</v>
      </c>
      <c r="W30" s="96">
        <f t="shared" si="3"/>
        <v>1.4453</v>
      </c>
      <c r="X30" s="96">
        <f t="shared" si="3"/>
        <v>12.998</v>
      </c>
      <c r="Y30" s="96">
        <f t="shared" si="3"/>
        <v>1.2513</v>
      </c>
      <c r="Z30" s="96">
        <v>14</v>
      </c>
      <c r="AA30" s="96">
        <f>97*AA29</f>
        <v>48.5</v>
      </c>
      <c r="AB30" s="96">
        <v>4</v>
      </c>
      <c r="AC30" s="109"/>
    </row>
    <row r="31" ht="15.6" spans="1:29">
      <c r="A31" s="44" t="s">
        <v>42</v>
      </c>
      <c r="B31" s="45"/>
      <c r="C31" s="47">
        <f t="shared" ref="C31:I31" si="4">ROUND(C30,2)</f>
        <v>31</v>
      </c>
      <c r="D31" s="48">
        <f t="shared" si="4"/>
        <v>1.88</v>
      </c>
      <c r="E31" s="48">
        <f t="shared" si="4"/>
        <v>3.3</v>
      </c>
      <c r="F31" s="48">
        <f t="shared" si="4"/>
        <v>1.77</v>
      </c>
      <c r="G31" s="48">
        <f t="shared" si="4"/>
        <v>1.24</v>
      </c>
      <c r="H31" s="48">
        <f t="shared" si="4"/>
        <v>4.07</v>
      </c>
      <c r="I31" s="48">
        <f t="shared" si="4"/>
        <v>0.29</v>
      </c>
      <c r="J31" s="48">
        <f t="shared" ref="J31:Y31" si="5">ROUND(J30,2)</f>
        <v>0.05</v>
      </c>
      <c r="K31" s="48">
        <f t="shared" si="5"/>
        <v>3.46</v>
      </c>
      <c r="L31" s="48">
        <f t="shared" si="5"/>
        <v>4.61</v>
      </c>
      <c r="M31" s="48">
        <f t="shared" si="5"/>
        <v>1.75</v>
      </c>
      <c r="N31" s="48">
        <f t="shared" si="5"/>
        <v>2.37</v>
      </c>
      <c r="O31" s="48">
        <f t="shared" si="5"/>
        <v>4.27</v>
      </c>
      <c r="P31" s="66">
        <f t="shared" si="5"/>
        <v>7.22</v>
      </c>
      <c r="Q31" s="66">
        <f t="shared" si="5"/>
        <v>2.49</v>
      </c>
      <c r="R31" s="66">
        <f t="shared" si="5"/>
        <v>3.17</v>
      </c>
      <c r="S31" s="66">
        <f t="shared" si="5"/>
        <v>0.88</v>
      </c>
      <c r="T31" s="66">
        <f t="shared" si="5"/>
        <v>12.04</v>
      </c>
      <c r="U31" s="66">
        <f t="shared" si="5"/>
        <v>3.4</v>
      </c>
      <c r="V31" s="66">
        <f t="shared" si="5"/>
        <v>4</v>
      </c>
      <c r="W31" s="66">
        <f t="shared" si="5"/>
        <v>1.45</v>
      </c>
      <c r="X31" s="66">
        <f t="shared" si="5"/>
        <v>13</v>
      </c>
      <c r="Y31" s="66">
        <f t="shared" si="5"/>
        <v>1.25</v>
      </c>
      <c r="Z31" s="66">
        <v>14</v>
      </c>
      <c r="AA31" s="66">
        <v>0.5</v>
      </c>
      <c r="AB31" s="66">
        <v>4</v>
      </c>
      <c r="AC31" s="77"/>
    </row>
    <row r="32" ht="15.6" spans="1:29">
      <c r="A32" s="44" t="s">
        <v>43</v>
      </c>
      <c r="B32" s="45"/>
      <c r="C32" s="47">
        <v>81</v>
      </c>
      <c r="D32" s="49">
        <v>800</v>
      </c>
      <c r="E32" s="49">
        <v>85</v>
      </c>
      <c r="F32" s="48">
        <v>180</v>
      </c>
      <c r="G32" s="48">
        <v>630</v>
      </c>
      <c r="H32" s="48">
        <v>53</v>
      </c>
      <c r="I32" s="48">
        <v>770</v>
      </c>
      <c r="J32" s="49">
        <v>1400</v>
      </c>
      <c r="K32" s="49">
        <v>62.37</v>
      </c>
      <c r="L32" s="49">
        <v>39.5</v>
      </c>
      <c r="M32" s="48">
        <v>230</v>
      </c>
      <c r="N32" s="48">
        <v>430</v>
      </c>
      <c r="O32" s="48">
        <v>132</v>
      </c>
      <c r="P32" s="48">
        <v>48</v>
      </c>
      <c r="Q32" s="48">
        <v>50</v>
      </c>
      <c r="R32" s="66">
        <v>80</v>
      </c>
      <c r="S32" s="66">
        <v>220</v>
      </c>
      <c r="T32" s="48">
        <v>250</v>
      </c>
      <c r="U32" s="66">
        <v>88</v>
      </c>
      <c r="V32" s="66">
        <v>96</v>
      </c>
      <c r="W32" s="66">
        <v>300</v>
      </c>
      <c r="X32" s="66">
        <v>134</v>
      </c>
      <c r="Y32" s="66">
        <v>444</v>
      </c>
      <c r="Z32" s="66">
        <v>7.5</v>
      </c>
      <c r="AA32" s="67">
        <v>20</v>
      </c>
      <c r="AB32" s="67">
        <v>2.7</v>
      </c>
      <c r="AC32" s="20"/>
    </row>
    <row r="33" ht="16.35" spans="1:29">
      <c r="A33" s="50" t="s">
        <v>44</v>
      </c>
      <c r="B33" s="51"/>
      <c r="C33" s="52">
        <f t="shared" ref="C33:I33" si="6">C31*C32</f>
        <v>2511</v>
      </c>
      <c r="D33" s="52">
        <f t="shared" si="6"/>
        <v>1504</v>
      </c>
      <c r="E33" s="52">
        <f t="shared" si="6"/>
        <v>280.5</v>
      </c>
      <c r="F33" s="52">
        <f t="shared" si="6"/>
        <v>318.6</v>
      </c>
      <c r="G33" s="52">
        <f t="shared" si="6"/>
        <v>781.2</v>
      </c>
      <c r="H33" s="52">
        <f t="shared" si="6"/>
        <v>215.71</v>
      </c>
      <c r="I33" s="52">
        <f t="shared" si="6"/>
        <v>223.3</v>
      </c>
      <c r="J33" s="52">
        <f t="shared" ref="J33:AB33" si="7">J31*J32</f>
        <v>70</v>
      </c>
      <c r="K33" s="52">
        <f t="shared" si="7"/>
        <v>215.8002</v>
      </c>
      <c r="L33" s="52">
        <f t="shared" si="7"/>
        <v>182.095</v>
      </c>
      <c r="M33" s="52">
        <f t="shared" si="7"/>
        <v>402.5</v>
      </c>
      <c r="N33" s="52">
        <f t="shared" si="7"/>
        <v>1019.1</v>
      </c>
      <c r="O33" s="52">
        <f t="shared" si="7"/>
        <v>563.64</v>
      </c>
      <c r="P33" s="52">
        <f t="shared" si="7"/>
        <v>346.56</v>
      </c>
      <c r="Q33" s="52">
        <f t="shared" si="7"/>
        <v>124.5</v>
      </c>
      <c r="R33" s="52">
        <f t="shared" si="7"/>
        <v>253.6</v>
      </c>
      <c r="S33" s="52">
        <f t="shared" si="7"/>
        <v>193.6</v>
      </c>
      <c r="T33" s="52">
        <f t="shared" si="7"/>
        <v>3010</v>
      </c>
      <c r="U33" s="52">
        <f t="shared" si="7"/>
        <v>299.2</v>
      </c>
      <c r="V33" s="52">
        <f t="shared" si="7"/>
        <v>384</v>
      </c>
      <c r="W33" s="52">
        <f t="shared" si="7"/>
        <v>435</v>
      </c>
      <c r="X33" s="52">
        <f t="shared" si="7"/>
        <v>1742</v>
      </c>
      <c r="Y33" s="52">
        <f t="shared" si="7"/>
        <v>555</v>
      </c>
      <c r="Z33" s="52">
        <f t="shared" si="7"/>
        <v>105</v>
      </c>
      <c r="AA33" s="52">
        <f t="shared" si="7"/>
        <v>10</v>
      </c>
      <c r="AB33" s="52">
        <f t="shared" si="7"/>
        <v>10.8</v>
      </c>
      <c r="AC33" s="78">
        <f>SUM(C33:AB33)</f>
        <v>15756.7052</v>
      </c>
    </row>
    <row r="34" ht="15.6" spans="1:29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6">
        <f>AC33/AC2</f>
        <v>162.440259793814</v>
      </c>
    </row>
    <row r="35" customFormat="1" ht="27" customHeight="1" spans="2:13">
      <c r="B35" s="55" t="s">
        <v>45</v>
      </c>
      <c r="L35" s="56"/>
      <c r="M35" s="57"/>
    </row>
    <row r="36" customFormat="1" ht="27" customHeight="1" spans="2:13">
      <c r="B36" s="55" t="s">
        <v>46</v>
      </c>
      <c r="L36" s="56"/>
      <c r="M36" s="57"/>
    </row>
    <row r="37" customFormat="1" ht="27" customHeight="1" spans="2:17">
      <c r="B37" s="55" t="s">
        <v>47</v>
      </c>
      <c r="P37" t="s">
        <v>48</v>
      </c>
      <c r="Q37" t="s">
        <v>49</v>
      </c>
    </row>
  </sheetData>
  <mergeCells count="41">
    <mergeCell ref="A1:AC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9"/>
  </mergeCells>
  <pageMargins left="0.0784722222222222" right="0.196527777777778" top="1.05069444444444" bottom="1.05069444444444" header="0.708333333333333" footer="0.786805555555556"/>
  <pageSetup paperSize="9" scale="69" orientation="landscape" useFirstPageNumber="1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W36"/>
  <sheetViews>
    <sheetView workbookViewId="0">
      <pane ySplit="7" topLeftCell="A23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7.22222222222222" customWidth="1"/>
    <col min="13" max="13" width="6" customWidth="1"/>
    <col min="14" max="14" width="6.66666666666667" customWidth="1"/>
    <col min="15" max="15" width="6.55555555555556" customWidth="1"/>
    <col min="16" max="16" width="7.11111111111111" customWidth="1"/>
    <col min="17" max="17" width="7" customWidth="1"/>
    <col min="18" max="18" width="6.77777777777778" customWidth="1"/>
    <col min="19" max="19" width="7" customWidth="1"/>
    <col min="20" max="20" width="7.11111111111111" customWidth="1"/>
    <col min="21" max="21" width="7" customWidth="1"/>
    <col min="22" max="22" width="5.22222222222222" customWidth="1"/>
    <col min="23" max="23" width="8.22222222222222" customWidth="1"/>
  </cols>
  <sheetData>
    <row r="1" s="1" customFormat="1" ht="22" customHeight="1" spans="1:1">
      <c r="A1" s="1" t="s">
        <v>0</v>
      </c>
    </row>
    <row r="2" customHeight="1" spans="1:23">
      <c r="A2" s="79"/>
      <c r="B2" s="121" t="s">
        <v>134</v>
      </c>
      <c r="C2" s="4" t="s">
        <v>2</v>
      </c>
      <c r="D2" s="4" t="s">
        <v>3</v>
      </c>
      <c r="E2" s="4" t="s">
        <v>4</v>
      </c>
      <c r="F2" s="4" t="s">
        <v>65</v>
      </c>
      <c r="G2" s="4" t="s">
        <v>70</v>
      </c>
      <c r="H2" s="4" t="s">
        <v>5</v>
      </c>
      <c r="I2" s="4" t="s">
        <v>8</v>
      </c>
      <c r="J2" s="4" t="s">
        <v>9</v>
      </c>
      <c r="K2" s="4" t="s">
        <v>18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69</v>
      </c>
      <c r="Q2" s="4" t="s">
        <v>135</v>
      </c>
      <c r="R2" s="4" t="s">
        <v>20</v>
      </c>
      <c r="S2" s="4" t="s">
        <v>119</v>
      </c>
      <c r="T2" s="4" t="s">
        <v>11</v>
      </c>
      <c r="U2" s="4" t="s">
        <v>103</v>
      </c>
      <c r="V2" s="59" t="s">
        <v>22</v>
      </c>
      <c r="W2" s="69">
        <v>95</v>
      </c>
    </row>
    <row r="3" spans="1:23">
      <c r="A3" s="82"/>
      <c r="B3" s="12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0"/>
      <c r="W3" s="70"/>
    </row>
    <row r="4" spans="1:23">
      <c r="A4" s="82"/>
      <c r="B4" s="12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0"/>
      <c r="W4" s="70"/>
    </row>
    <row r="5" ht="12" customHeight="1" spans="1:23">
      <c r="A5" s="82"/>
      <c r="B5" s="1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0"/>
      <c r="W5" s="70"/>
    </row>
    <row r="6" spans="1:23">
      <c r="A6" s="82"/>
      <c r="B6" s="12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0"/>
      <c r="W6" s="70"/>
    </row>
    <row r="7" ht="28" customHeight="1" spans="1:23">
      <c r="A7" s="85"/>
      <c r="B7" s="12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61"/>
      <c r="W7" s="71"/>
    </row>
    <row r="8" ht="16" customHeight="1" spans="1:23">
      <c r="A8" s="11"/>
      <c r="B8" s="12"/>
      <c r="C8" s="124">
        <v>1</v>
      </c>
      <c r="D8" s="124">
        <v>2</v>
      </c>
      <c r="E8" s="124">
        <v>3</v>
      </c>
      <c r="F8" s="124">
        <v>4</v>
      </c>
      <c r="G8" s="124">
        <v>5</v>
      </c>
      <c r="H8" s="124">
        <v>6</v>
      </c>
      <c r="I8" s="124">
        <v>7</v>
      </c>
      <c r="J8" s="124">
        <v>8</v>
      </c>
      <c r="K8" s="124">
        <v>9</v>
      </c>
      <c r="L8" s="124">
        <v>10</v>
      </c>
      <c r="M8" s="124">
        <v>11</v>
      </c>
      <c r="N8" s="124">
        <v>12</v>
      </c>
      <c r="O8" s="124">
        <v>13</v>
      </c>
      <c r="P8" s="124">
        <v>14</v>
      </c>
      <c r="Q8" s="124">
        <v>15</v>
      </c>
      <c r="R8" s="124">
        <v>16</v>
      </c>
      <c r="S8" s="124">
        <v>17</v>
      </c>
      <c r="T8" s="124">
        <v>18</v>
      </c>
      <c r="U8" s="124">
        <v>19</v>
      </c>
      <c r="V8" s="124">
        <v>20</v>
      </c>
      <c r="W8" s="88" t="s">
        <v>25</v>
      </c>
    </row>
    <row r="9" spans="1:23">
      <c r="A9" s="14" t="s">
        <v>26</v>
      </c>
      <c r="B9" s="15" t="s">
        <v>136</v>
      </c>
      <c r="C9" s="16">
        <v>0.1464</v>
      </c>
      <c r="D9" s="17"/>
      <c r="E9" s="17">
        <v>0.006</v>
      </c>
      <c r="F9" s="17">
        <v>0.026</v>
      </c>
      <c r="G9" s="17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2"/>
      <c r="U9" s="62"/>
      <c r="V9" s="62"/>
      <c r="W9" s="73" t="s">
        <v>137</v>
      </c>
    </row>
    <row r="10" spans="1:23">
      <c r="A10" s="19"/>
      <c r="B10" s="20" t="s">
        <v>106</v>
      </c>
      <c r="C10" s="21"/>
      <c r="D10" s="22"/>
      <c r="E10" s="22">
        <v>0.008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3"/>
      <c r="U10" s="63"/>
      <c r="V10" s="63"/>
      <c r="W10" s="74"/>
    </row>
    <row r="11" spans="1:23">
      <c r="A11" s="19"/>
      <c r="B11" s="24" t="s">
        <v>30</v>
      </c>
      <c r="C11" s="21"/>
      <c r="D11" s="22">
        <v>0.0112</v>
      </c>
      <c r="E11" s="22"/>
      <c r="F11" s="22"/>
      <c r="G11" s="22"/>
      <c r="H11" s="23"/>
      <c r="I11" s="22">
        <v>0.0324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3"/>
      <c r="U11" s="63"/>
      <c r="V11" s="63"/>
      <c r="W11" s="74"/>
    </row>
    <row r="12" spans="1:23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3"/>
      <c r="U12" s="63"/>
      <c r="V12" s="63"/>
      <c r="W12" s="74"/>
    </row>
    <row r="13" ht="13.95" spans="1:23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74"/>
    </row>
    <row r="14" spans="1:23">
      <c r="A14" s="14" t="s">
        <v>31</v>
      </c>
      <c r="B14" s="15" t="s">
        <v>119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0.1</v>
      </c>
      <c r="T14" s="62"/>
      <c r="U14" s="62"/>
      <c r="V14" s="62"/>
      <c r="W14" s="74"/>
    </row>
    <row r="15" spans="1:23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63"/>
      <c r="U15" s="63"/>
      <c r="V15" s="63"/>
      <c r="W15" s="74"/>
    </row>
    <row r="16" spans="1:23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3"/>
      <c r="U16" s="63"/>
      <c r="V16" s="63"/>
      <c r="W16" s="74"/>
    </row>
    <row r="17" ht="13.95" spans="1:23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74"/>
    </row>
    <row r="18" spans="1:23">
      <c r="A18" s="35" t="s">
        <v>32</v>
      </c>
      <c r="B18" s="36" t="s">
        <v>74</v>
      </c>
      <c r="C18" s="16"/>
      <c r="D18" s="17"/>
      <c r="E18" s="17"/>
      <c r="F18" s="17">
        <v>0.005</v>
      </c>
      <c r="G18" s="17">
        <v>0.039</v>
      </c>
      <c r="H18" s="18"/>
      <c r="I18" s="17"/>
      <c r="J18" s="17"/>
      <c r="K18" s="17"/>
      <c r="L18" s="17">
        <v>0.0816</v>
      </c>
      <c r="M18" s="17">
        <v>0.0114</v>
      </c>
      <c r="N18" s="17">
        <v>0.0113</v>
      </c>
      <c r="O18" s="17">
        <v>0.00234</v>
      </c>
      <c r="P18" s="17">
        <v>0.0421</v>
      </c>
      <c r="Q18" s="17"/>
      <c r="R18" s="17">
        <v>0.0058</v>
      </c>
      <c r="S18" s="17"/>
      <c r="T18" s="62"/>
      <c r="U18" s="62"/>
      <c r="V18" s="62"/>
      <c r="W18" s="74"/>
    </row>
    <row r="19" spans="1:23">
      <c r="A19" s="37"/>
      <c r="B19" s="38" t="s">
        <v>138</v>
      </c>
      <c r="C19" s="21"/>
      <c r="D19" s="22">
        <v>0.0103</v>
      </c>
      <c r="E19" s="22"/>
      <c r="F19" s="22"/>
      <c r="G19" s="22"/>
      <c r="H19" s="23"/>
      <c r="I19" s="22"/>
      <c r="J19" s="22"/>
      <c r="K19" s="22"/>
      <c r="L19" s="22">
        <v>0.187</v>
      </c>
      <c r="M19" s="22">
        <v>0.0153</v>
      </c>
      <c r="N19" s="22"/>
      <c r="O19" s="22"/>
      <c r="P19" s="22"/>
      <c r="Q19" s="22">
        <v>0.0264</v>
      </c>
      <c r="R19" s="22"/>
      <c r="S19" s="22"/>
      <c r="T19" s="63">
        <v>0.0723</v>
      </c>
      <c r="U19" s="63">
        <v>10</v>
      </c>
      <c r="V19" s="63"/>
      <c r="W19" s="74"/>
    </row>
    <row r="20" spans="1:23">
      <c r="A20" s="37"/>
      <c r="B20" s="39" t="s">
        <v>35</v>
      </c>
      <c r="C20" s="21"/>
      <c r="D20" s="22"/>
      <c r="E20" s="22">
        <v>0.008</v>
      </c>
      <c r="F20" s="22"/>
      <c r="G20" s="22"/>
      <c r="H20" s="23"/>
      <c r="I20" s="22"/>
      <c r="J20" s="22"/>
      <c r="K20" s="22">
        <v>0.0194</v>
      </c>
      <c r="L20" s="22"/>
      <c r="M20" s="22"/>
      <c r="N20" s="22"/>
      <c r="O20" s="22"/>
      <c r="P20" s="22"/>
      <c r="Q20" s="22"/>
      <c r="R20" s="22"/>
      <c r="S20" s="22"/>
      <c r="T20" s="63"/>
      <c r="U20" s="63"/>
      <c r="V20" s="63"/>
      <c r="W20" s="74"/>
    </row>
    <row r="21" spans="1:23">
      <c r="A21" s="37"/>
      <c r="B21" s="24" t="s">
        <v>36</v>
      </c>
      <c r="C21" s="21"/>
      <c r="D21" s="22"/>
      <c r="E21" s="22"/>
      <c r="F21" s="22"/>
      <c r="G21" s="22"/>
      <c r="H21" s="23"/>
      <c r="I21" s="22"/>
      <c r="J21" s="22">
        <v>0.0465</v>
      </c>
      <c r="K21" s="22"/>
      <c r="L21" s="22"/>
      <c r="M21" s="22"/>
      <c r="N21" s="22"/>
      <c r="O21" s="22"/>
      <c r="P21" s="22"/>
      <c r="Q21" s="22"/>
      <c r="R21" s="22"/>
      <c r="S21" s="22"/>
      <c r="T21" s="63"/>
      <c r="U21" s="63"/>
      <c r="V21" s="63"/>
      <c r="W21" s="74"/>
    </row>
    <row r="22" ht="13.95" spans="1:23">
      <c r="A22" s="40"/>
      <c r="B22" s="41"/>
      <c r="C22" s="27"/>
      <c r="D22" s="28"/>
      <c r="E22" s="28"/>
      <c r="F22" s="28"/>
      <c r="G22" s="28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64"/>
      <c r="U22" s="64"/>
      <c r="V22" s="64"/>
      <c r="W22" s="74"/>
    </row>
    <row r="23" spans="1:23">
      <c r="A23" s="35" t="s">
        <v>37</v>
      </c>
      <c r="B23" s="15" t="s">
        <v>88</v>
      </c>
      <c r="C23" s="16">
        <v>0.0325</v>
      </c>
      <c r="D23" s="17">
        <v>0.0022</v>
      </c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62"/>
      <c r="U23" s="62">
        <v>143</v>
      </c>
      <c r="V23" s="62"/>
      <c r="W23" s="74"/>
    </row>
    <row r="24" spans="1:23">
      <c r="A24" s="37"/>
      <c r="B24" s="20" t="s">
        <v>106</v>
      </c>
      <c r="C24" s="21"/>
      <c r="D24" s="22"/>
      <c r="E24" s="22">
        <v>0.0074</v>
      </c>
      <c r="F24" s="22"/>
      <c r="G24" s="22"/>
      <c r="H24" s="23">
        <v>0.0006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63"/>
      <c r="U24" s="63"/>
      <c r="V24" s="63"/>
      <c r="W24" s="74"/>
    </row>
    <row r="25" spans="1:23">
      <c r="A25" s="37"/>
      <c r="B25" s="116" t="s">
        <v>36</v>
      </c>
      <c r="C25" s="125"/>
      <c r="D25" s="126"/>
      <c r="E25" s="126"/>
      <c r="F25" s="126"/>
      <c r="G25" s="126"/>
      <c r="H25" s="127"/>
      <c r="I25" s="33"/>
      <c r="J25" s="33">
        <v>0.0115</v>
      </c>
      <c r="K25" s="33"/>
      <c r="L25" s="33"/>
      <c r="M25" s="33"/>
      <c r="N25" s="33"/>
      <c r="O25" s="33"/>
      <c r="P25" s="33"/>
      <c r="Q25" s="33"/>
      <c r="R25" s="33"/>
      <c r="S25" s="33"/>
      <c r="T25" s="65"/>
      <c r="U25" s="65"/>
      <c r="V25" s="65"/>
      <c r="W25" s="74"/>
    </row>
    <row r="26" spans="1:23">
      <c r="A26" s="37"/>
      <c r="B26" s="116"/>
      <c r="C26" s="125"/>
      <c r="D26" s="126"/>
      <c r="E26" s="126"/>
      <c r="F26" s="126"/>
      <c r="G26" s="126"/>
      <c r="H26" s="12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65"/>
      <c r="U26" s="65"/>
      <c r="V26" s="65">
        <v>1</v>
      </c>
      <c r="W26" s="74"/>
    </row>
    <row r="27" ht="13.95" spans="1:23">
      <c r="A27" s="40"/>
      <c r="B27" s="26"/>
      <c r="C27" s="27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64"/>
      <c r="U27" s="64"/>
      <c r="V27" s="64"/>
      <c r="W27" s="75"/>
    </row>
    <row r="28" ht="15.6" spans="1:23">
      <c r="A28" s="42" t="s">
        <v>41</v>
      </c>
      <c r="B28" s="43"/>
      <c r="C28" s="16">
        <f t="shared" ref="C28:I28" si="0">SUM(C9:C27)</f>
        <v>0.1789</v>
      </c>
      <c r="D28" s="17">
        <f t="shared" si="0"/>
        <v>0.0237</v>
      </c>
      <c r="E28" s="17">
        <f t="shared" si="0"/>
        <v>0.0294</v>
      </c>
      <c r="F28" s="17">
        <f t="shared" si="0"/>
        <v>0.031</v>
      </c>
      <c r="G28" s="17">
        <f t="shared" si="0"/>
        <v>0.039</v>
      </c>
      <c r="H28" s="18">
        <f t="shared" si="0"/>
        <v>0.0012</v>
      </c>
      <c r="I28" s="17">
        <f t="shared" ref="I28:W28" si="1">SUM(I9:I27)</f>
        <v>0.0324</v>
      </c>
      <c r="J28" s="17">
        <f t="shared" si="1"/>
        <v>0.058</v>
      </c>
      <c r="K28" s="17">
        <f t="shared" si="1"/>
        <v>0.0194</v>
      </c>
      <c r="L28" s="17">
        <f t="shared" si="1"/>
        <v>0.2686</v>
      </c>
      <c r="M28" s="17">
        <f t="shared" si="1"/>
        <v>0.0267</v>
      </c>
      <c r="N28" s="17">
        <f t="shared" si="1"/>
        <v>0.0113</v>
      </c>
      <c r="O28" s="17">
        <f t="shared" si="1"/>
        <v>0.00234</v>
      </c>
      <c r="P28" s="17">
        <f t="shared" si="1"/>
        <v>0.0421</v>
      </c>
      <c r="Q28" s="17">
        <f t="shared" si="1"/>
        <v>0.0264</v>
      </c>
      <c r="R28" s="17">
        <f t="shared" si="1"/>
        <v>0.0058</v>
      </c>
      <c r="S28" s="17">
        <f t="shared" si="1"/>
        <v>0.1</v>
      </c>
      <c r="T28" s="17">
        <f t="shared" si="1"/>
        <v>0.0723</v>
      </c>
      <c r="U28" s="17">
        <v>153</v>
      </c>
      <c r="V28" s="62">
        <v>1</v>
      </c>
      <c r="W28" s="15"/>
    </row>
    <row r="29" ht="15.6" hidden="1" spans="1:23">
      <c r="A29" s="44" t="s">
        <v>42</v>
      </c>
      <c r="B29" s="45"/>
      <c r="C29" s="21">
        <f t="shared" ref="C29:H29" si="2">95*C28</f>
        <v>16.9955</v>
      </c>
      <c r="D29" s="21">
        <f t="shared" si="2"/>
        <v>2.2515</v>
      </c>
      <c r="E29" s="21">
        <f t="shared" si="2"/>
        <v>2.793</v>
      </c>
      <c r="F29" s="21">
        <f t="shared" si="2"/>
        <v>2.945</v>
      </c>
      <c r="G29" s="21">
        <f t="shared" si="2"/>
        <v>3.705</v>
      </c>
      <c r="H29" s="21">
        <f t="shared" si="2"/>
        <v>0.114</v>
      </c>
      <c r="I29" s="21">
        <f t="shared" ref="I29:W29" si="3">95*I28</f>
        <v>3.078</v>
      </c>
      <c r="J29" s="21">
        <f t="shared" si="3"/>
        <v>5.51</v>
      </c>
      <c r="K29" s="21">
        <f t="shared" si="3"/>
        <v>1.843</v>
      </c>
      <c r="L29" s="21">
        <f t="shared" si="3"/>
        <v>25.517</v>
      </c>
      <c r="M29" s="21">
        <f t="shared" si="3"/>
        <v>2.5365</v>
      </c>
      <c r="N29" s="21">
        <f t="shared" si="3"/>
        <v>1.0735</v>
      </c>
      <c r="O29" s="21">
        <f t="shared" si="3"/>
        <v>0.2223</v>
      </c>
      <c r="P29" s="21">
        <f t="shared" si="3"/>
        <v>3.9995</v>
      </c>
      <c r="Q29" s="21">
        <f t="shared" si="3"/>
        <v>2.508</v>
      </c>
      <c r="R29" s="21">
        <f t="shared" si="3"/>
        <v>0.551</v>
      </c>
      <c r="S29" s="21">
        <v>51</v>
      </c>
      <c r="T29" s="21">
        <f t="shared" si="3"/>
        <v>6.8685</v>
      </c>
      <c r="U29" s="21">
        <v>153</v>
      </c>
      <c r="V29" s="21">
        <v>1</v>
      </c>
      <c r="W29" s="129"/>
    </row>
    <row r="30" ht="15.6" spans="1:23">
      <c r="A30" s="44" t="s">
        <v>42</v>
      </c>
      <c r="B30" s="45"/>
      <c r="C30" s="47">
        <f t="shared" ref="C30:I30" si="4">ROUND(C29,2)</f>
        <v>17</v>
      </c>
      <c r="D30" s="48">
        <f t="shared" si="4"/>
        <v>2.25</v>
      </c>
      <c r="E30" s="48">
        <f t="shared" si="4"/>
        <v>2.79</v>
      </c>
      <c r="F30" s="48">
        <f t="shared" si="4"/>
        <v>2.95</v>
      </c>
      <c r="G30" s="48">
        <f t="shared" si="4"/>
        <v>3.71</v>
      </c>
      <c r="H30" s="48">
        <f t="shared" si="4"/>
        <v>0.11</v>
      </c>
      <c r="I30" s="48">
        <f t="shared" ref="I30:W30" si="5">ROUND(I29,2)</f>
        <v>3.08</v>
      </c>
      <c r="J30" s="48">
        <f t="shared" si="5"/>
        <v>5.51</v>
      </c>
      <c r="K30" s="48">
        <f t="shared" si="5"/>
        <v>1.84</v>
      </c>
      <c r="L30" s="48">
        <f t="shared" si="5"/>
        <v>25.52</v>
      </c>
      <c r="M30" s="66">
        <f t="shared" si="5"/>
        <v>2.54</v>
      </c>
      <c r="N30" s="66">
        <f t="shared" si="5"/>
        <v>1.07</v>
      </c>
      <c r="O30" s="66">
        <f t="shared" si="5"/>
        <v>0.22</v>
      </c>
      <c r="P30" s="66">
        <f t="shared" si="5"/>
        <v>4</v>
      </c>
      <c r="Q30" s="66">
        <f t="shared" si="5"/>
        <v>2.51</v>
      </c>
      <c r="R30" s="66">
        <f t="shared" si="5"/>
        <v>0.55</v>
      </c>
      <c r="S30" s="66">
        <f t="shared" si="5"/>
        <v>51</v>
      </c>
      <c r="T30" s="66">
        <f t="shared" si="5"/>
        <v>6.87</v>
      </c>
      <c r="U30" s="66">
        <v>153</v>
      </c>
      <c r="V30" s="67">
        <v>1</v>
      </c>
      <c r="W30" s="129"/>
    </row>
    <row r="31" ht="15.6" spans="1:23">
      <c r="A31" s="44" t="s">
        <v>43</v>
      </c>
      <c r="B31" s="45"/>
      <c r="C31" s="47">
        <v>81</v>
      </c>
      <c r="D31" s="49">
        <v>800</v>
      </c>
      <c r="E31" s="49">
        <v>85</v>
      </c>
      <c r="F31" s="48">
        <v>60</v>
      </c>
      <c r="G31" s="48">
        <v>170</v>
      </c>
      <c r="H31" s="49">
        <v>1400</v>
      </c>
      <c r="I31" s="49">
        <v>62.37</v>
      </c>
      <c r="J31" s="49">
        <v>39.5</v>
      </c>
      <c r="K31" s="48">
        <v>230</v>
      </c>
      <c r="L31" s="48">
        <v>48</v>
      </c>
      <c r="M31" s="48">
        <v>50</v>
      </c>
      <c r="N31" s="66">
        <v>80</v>
      </c>
      <c r="O31" s="66">
        <v>220</v>
      </c>
      <c r="P31" s="66">
        <v>300</v>
      </c>
      <c r="Q31" s="66">
        <v>430</v>
      </c>
      <c r="R31" s="66">
        <v>444</v>
      </c>
      <c r="S31" s="66">
        <v>30</v>
      </c>
      <c r="T31" s="48">
        <v>250</v>
      </c>
      <c r="U31" s="66">
        <v>7.5</v>
      </c>
      <c r="V31" s="67">
        <v>13</v>
      </c>
      <c r="W31" s="77"/>
    </row>
    <row r="32" ht="16.35" spans="1:23">
      <c r="A32" s="50" t="s">
        <v>44</v>
      </c>
      <c r="B32" s="51"/>
      <c r="C32" s="128">
        <f>C30*C31</f>
        <v>1377</v>
      </c>
      <c r="D32" s="128">
        <f t="shared" ref="D32:V32" si="6">D30*D31</f>
        <v>1800</v>
      </c>
      <c r="E32" s="128">
        <f t="shared" si="6"/>
        <v>237.15</v>
      </c>
      <c r="F32" s="128">
        <f t="shared" si="6"/>
        <v>177</v>
      </c>
      <c r="G32" s="128">
        <f t="shared" si="6"/>
        <v>630.7</v>
      </c>
      <c r="H32" s="128">
        <f t="shared" si="6"/>
        <v>154</v>
      </c>
      <c r="I32" s="128">
        <f t="shared" si="6"/>
        <v>192.0996</v>
      </c>
      <c r="J32" s="128">
        <f t="shared" si="6"/>
        <v>217.645</v>
      </c>
      <c r="K32" s="128">
        <f t="shared" si="6"/>
        <v>423.2</v>
      </c>
      <c r="L32" s="128">
        <f t="shared" si="6"/>
        <v>1224.96</v>
      </c>
      <c r="M32" s="128">
        <f t="shared" si="6"/>
        <v>127</v>
      </c>
      <c r="N32" s="128">
        <f t="shared" si="6"/>
        <v>85.6</v>
      </c>
      <c r="O32" s="128">
        <f t="shared" si="6"/>
        <v>48.4</v>
      </c>
      <c r="P32" s="128">
        <f t="shared" si="6"/>
        <v>1200</v>
      </c>
      <c r="Q32" s="128">
        <f t="shared" si="6"/>
        <v>1079.3</v>
      </c>
      <c r="R32" s="128">
        <f t="shared" si="6"/>
        <v>244.2</v>
      </c>
      <c r="S32" s="128">
        <f t="shared" si="6"/>
        <v>1530</v>
      </c>
      <c r="T32" s="128">
        <f t="shared" si="6"/>
        <v>1717.5</v>
      </c>
      <c r="U32" s="128">
        <f t="shared" si="6"/>
        <v>1147.5</v>
      </c>
      <c r="V32" s="128">
        <f t="shared" si="6"/>
        <v>13</v>
      </c>
      <c r="W32" s="78">
        <f>SUM(C32:V32)</f>
        <v>13626.2546</v>
      </c>
    </row>
    <row r="33" ht="15.6" spans="1:23">
      <c r="A33" s="53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>
        <f>W32/W2</f>
        <v>143.434258947368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3">
      <c r="B35" s="55" t="s">
        <v>46</v>
      </c>
      <c r="L35" s="56"/>
      <c r="M35" s="57"/>
    </row>
    <row r="36" customFormat="1" ht="27" customHeight="1" spans="2:17">
      <c r="B36" s="55" t="s">
        <v>47</v>
      </c>
      <c r="P36" t="s">
        <v>48</v>
      </c>
      <c r="Q36" t="s">
        <v>49</v>
      </c>
    </row>
  </sheetData>
  <mergeCells count="35">
    <mergeCell ref="A1:W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W9:W27"/>
  </mergeCells>
  <pageMargins left="0.0784722222222222" right="0.196527777777778" top="1.05069444444444" bottom="1.05069444444444" header="0.708333333333333" footer="0.786805555555556"/>
  <pageSetup paperSize="9" scale="83" orientation="landscape" useFirstPageNumber="1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V36"/>
  <sheetViews>
    <sheetView workbookViewId="0">
      <pane ySplit="7" topLeftCell="A11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7.3333333333333" customWidth="1"/>
    <col min="3" max="3" width="7.11111111111111" customWidth="1"/>
    <col min="4" max="4" width="6.44444444444444" customWidth="1"/>
    <col min="5" max="5" width="6.55555555555556" customWidth="1"/>
    <col min="6" max="6" width="6.33333333333333" customWidth="1"/>
    <col min="7" max="7" width="7.11111111111111" customWidth="1"/>
    <col min="8" max="8" width="7.22222222222222" customWidth="1"/>
    <col min="9" max="9" width="6.22222222222222" customWidth="1"/>
    <col min="10" max="11" width="6.33333333333333" customWidth="1"/>
    <col min="12" max="12" width="6.55555555555556" customWidth="1"/>
    <col min="13" max="13" width="5.44444444444444" customWidth="1"/>
    <col min="14" max="14" width="6.66666666666667" customWidth="1"/>
    <col min="15" max="15" width="6.55555555555556" customWidth="1"/>
    <col min="16" max="16" width="7.44444444444444" customWidth="1"/>
    <col min="17" max="17" width="6.22222222222222" customWidth="1"/>
    <col min="18" max="18" width="6" customWidth="1"/>
    <col min="19" max="19" width="5.11111111111111" customWidth="1"/>
    <col min="20" max="20" width="5.55555555555556" customWidth="1"/>
    <col min="21" max="21" width="6.33333333333333" customWidth="1"/>
    <col min="22" max="22" width="8.22222222222222" customWidth="1"/>
  </cols>
  <sheetData>
    <row r="1" s="1" customFormat="1" ht="22" customHeight="1" spans="1:1">
      <c r="A1" s="1" t="s">
        <v>0</v>
      </c>
    </row>
    <row r="2" customHeight="1" spans="1:22">
      <c r="A2" s="130"/>
      <c r="B2" s="3" t="s">
        <v>139</v>
      </c>
      <c r="C2" s="4" t="s">
        <v>2</v>
      </c>
      <c r="D2" s="4" t="s">
        <v>3</v>
      </c>
      <c r="E2" s="4" t="s">
        <v>4</v>
      </c>
      <c r="F2" s="4" t="s">
        <v>51</v>
      </c>
      <c r="G2" s="4" t="s">
        <v>5</v>
      </c>
      <c r="H2" s="4" t="s">
        <v>119</v>
      </c>
      <c r="I2" s="4" t="s">
        <v>8</v>
      </c>
      <c r="J2" s="4" t="s">
        <v>9</v>
      </c>
      <c r="K2" s="4" t="s">
        <v>18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11</v>
      </c>
      <c r="Q2" s="4" t="s">
        <v>66</v>
      </c>
      <c r="R2" s="4" t="s">
        <v>17</v>
      </c>
      <c r="S2" s="4" t="s">
        <v>57</v>
      </c>
      <c r="T2" s="4" t="s">
        <v>103</v>
      </c>
      <c r="U2" s="4" t="s">
        <v>104</v>
      </c>
      <c r="V2" s="69">
        <v>91</v>
      </c>
    </row>
    <row r="3" spans="1:22">
      <c r="A3" s="13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0"/>
    </row>
    <row r="4" spans="1:22">
      <c r="A4" s="130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0"/>
    </row>
    <row r="5" ht="12" customHeight="1" spans="1:22">
      <c r="A5" s="130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0"/>
    </row>
    <row r="6" spans="1:22">
      <c r="A6" s="130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0"/>
    </row>
    <row r="7" ht="28" customHeight="1" spans="1:22">
      <c r="A7" s="13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71"/>
    </row>
    <row r="8" ht="16" customHeight="1" spans="1:22">
      <c r="A8" s="115"/>
      <c r="B8" s="132"/>
      <c r="C8" s="124">
        <v>1</v>
      </c>
      <c r="D8" s="124">
        <v>2</v>
      </c>
      <c r="E8" s="124">
        <v>3</v>
      </c>
      <c r="F8" s="124">
        <v>4</v>
      </c>
      <c r="G8" s="124">
        <v>5</v>
      </c>
      <c r="H8" s="124">
        <v>6</v>
      </c>
      <c r="I8" s="124">
        <v>7</v>
      </c>
      <c r="J8" s="124">
        <v>8</v>
      </c>
      <c r="K8" s="124">
        <v>9</v>
      </c>
      <c r="L8" s="124">
        <v>10</v>
      </c>
      <c r="M8" s="124">
        <v>11</v>
      </c>
      <c r="N8" s="124">
        <v>12</v>
      </c>
      <c r="O8" s="124">
        <v>13</v>
      </c>
      <c r="P8" s="124">
        <v>14</v>
      </c>
      <c r="Q8" s="124">
        <v>15</v>
      </c>
      <c r="R8" s="124">
        <v>16</v>
      </c>
      <c r="S8" s="124">
        <v>17</v>
      </c>
      <c r="T8" s="124">
        <v>18</v>
      </c>
      <c r="U8" s="124">
        <v>19</v>
      </c>
      <c r="V8" s="88" t="s">
        <v>25</v>
      </c>
    </row>
    <row r="9" spans="1:22">
      <c r="A9" s="14" t="s">
        <v>26</v>
      </c>
      <c r="B9" s="15" t="s">
        <v>140</v>
      </c>
      <c r="C9" s="16">
        <v>0.1504</v>
      </c>
      <c r="D9" s="17"/>
      <c r="E9" s="17">
        <v>0.0054</v>
      </c>
      <c r="F9" s="17">
        <v>0.0158</v>
      </c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62"/>
      <c r="T9" s="62"/>
      <c r="U9" s="62"/>
      <c r="V9" s="73" t="s">
        <v>141</v>
      </c>
    </row>
    <row r="10" spans="1:22">
      <c r="A10" s="19"/>
      <c r="B10" s="20" t="s">
        <v>106</v>
      </c>
      <c r="C10" s="21"/>
      <c r="D10" s="22"/>
      <c r="E10" s="22">
        <v>0.0074</v>
      </c>
      <c r="F10" s="22"/>
      <c r="G10" s="23">
        <v>0.00063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3"/>
      <c r="T10" s="63"/>
      <c r="U10" s="63"/>
      <c r="V10" s="74"/>
    </row>
    <row r="11" spans="1:22">
      <c r="A11" s="19"/>
      <c r="B11" s="24" t="s">
        <v>30</v>
      </c>
      <c r="C11" s="21"/>
      <c r="D11" s="22">
        <v>0.0104</v>
      </c>
      <c r="E11" s="22"/>
      <c r="F11" s="22"/>
      <c r="G11" s="23"/>
      <c r="H11" s="23"/>
      <c r="I11" s="22">
        <v>0.03</v>
      </c>
      <c r="J11" s="22"/>
      <c r="K11" s="22"/>
      <c r="L11" s="22"/>
      <c r="M11" s="22"/>
      <c r="N11" s="22"/>
      <c r="O11" s="22"/>
      <c r="P11" s="22"/>
      <c r="Q11" s="22"/>
      <c r="R11" s="22"/>
      <c r="S11" s="63"/>
      <c r="T11" s="63"/>
      <c r="U11" s="63"/>
      <c r="V11" s="74"/>
    </row>
    <row r="12" spans="1:22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3"/>
      <c r="T12" s="63"/>
      <c r="U12" s="63"/>
      <c r="V12" s="74"/>
    </row>
    <row r="13" ht="13.95" spans="1:22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4"/>
      <c r="T13" s="64"/>
      <c r="U13" s="64"/>
      <c r="V13" s="74"/>
    </row>
    <row r="14" spans="1:22">
      <c r="A14" s="14" t="s">
        <v>31</v>
      </c>
      <c r="B14" s="15" t="s">
        <v>119</v>
      </c>
      <c r="C14" s="16"/>
      <c r="D14" s="17"/>
      <c r="E14" s="17"/>
      <c r="F14" s="17"/>
      <c r="G14" s="18"/>
      <c r="H14" s="17">
        <v>0.5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62"/>
      <c r="T14" s="62"/>
      <c r="U14" s="62"/>
      <c r="V14" s="74"/>
    </row>
    <row r="15" spans="1:22">
      <c r="A15" s="19"/>
      <c r="B15" s="20"/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3"/>
      <c r="T15" s="63"/>
      <c r="U15" s="63"/>
      <c r="V15" s="74"/>
    </row>
    <row r="16" spans="1:22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3"/>
      <c r="T16" s="63"/>
      <c r="U16" s="63"/>
      <c r="V16" s="74"/>
    </row>
    <row r="17" ht="13.95" spans="1:22">
      <c r="A17" s="30"/>
      <c r="B17" s="31"/>
      <c r="C17" s="32"/>
      <c r="D17" s="33"/>
      <c r="E17" s="33"/>
      <c r="F17" s="33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65"/>
      <c r="T17" s="65"/>
      <c r="U17" s="65"/>
      <c r="V17" s="74"/>
    </row>
    <row r="18" ht="15" customHeight="1" spans="1:22">
      <c r="A18" s="35" t="s">
        <v>32</v>
      </c>
      <c r="B18" s="133" t="s">
        <v>33</v>
      </c>
      <c r="C18" s="16"/>
      <c r="D18" s="17">
        <v>0.0023</v>
      </c>
      <c r="E18" s="17"/>
      <c r="F18" s="17"/>
      <c r="G18" s="18"/>
      <c r="H18" s="18"/>
      <c r="I18" s="17"/>
      <c r="J18" s="17"/>
      <c r="K18" s="17"/>
      <c r="L18" s="17">
        <v>0.079</v>
      </c>
      <c r="M18" s="17">
        <v>0.0104</v>
      </c>
      <c r="N18" s="17">
        <v>0.0104</v>
      </c>
      <c r="O18" s="17">
        <v>0.0023</v>
      </c>
      <c r="P18" s="17">
        <v>0.0783</v>
      </c>
      <c r="Q18" s="17"/>
      <c r="R18" s="17">
        <v>0.0103</v>
      </c>
      <c r="S18" s="62"/>
      <c r="T18" s="62">
        <v>2</v>
      </c>
      <c r="U18" s="62"/>
      <c r="V18" s="74"/>
    </row>
    <row r="19" spans="1:22">
      <c r="A19" s="37"/>
      <c r="B19" s="134" t="s">
        <v>142</v>
      </c>
      <c r="C19" s="21"/>
      <c r="D19" s="22"/>
      <c r="E19" s="22"/>
      <c r="F19" s="22"/>
      <c r="G19" s="23"/>
      <c r="H19" s="23"/>
      <c r="I19" s="22"/>
      <c r="J19" s="22"/>
      <c r="K19" s="22"/>
      <c r="L19" s="22"/>
      <c r="M19" s="22">
        <v>0.01</v>
      </c>
      <c r="N19" s="22">
        <v>0.0173</v>
      </c>
      <c r="O19" s="22">
        <v>0.0064</v>
      </c>
      <c r="P19" s="22">
        <v>0.0734</v>
      </c>
      <c r="Q19" s="22">
        <v>0.04</v>
      </c>
      <c r="R19" s="22"/>
      <c r="S19" s="63"/>
      <c r="T19" s="63"/>
      <c r="U19" s="63"/>
      <c r="V19" s="74"/>
    </row>
    <row r="20" spans="1:22">
      <c r="A20" s="37"/>
      <c r="B20" s="135" t="s">
        <v>35</v>
      </c>
      <c r="C20" s="21"/>
      <c r="D20" s="22"/>
      <c r="E20" s="22">
        <v>0.00833</v>
      </c>
      <c r="F20" s="22"/>
      <c r="G20" s="23"/>
      <c r="H20" s="23"/>
      <c r="I20" s="22"/>
      <c r="J20" s="22"/>
      <c r="K20" s="22">
        <v>0.018</v>
      </c>
      <c r="L20" s="22"/>
      <c r="M20" s="22"/>
      <c r="N20" s="22"/>
      <c r="O20" s="22"/>
      <c r="P20" s="22"/>
      <c r="Q20" s="22"/>
      <c r="R20" s="22"/>
      <c r="S20" s="63"/>
      <c r="T20" s="63"/>
      <c r="U20" s="63"/>
      <c r="V20" s="74"/>
    </row>
    <row r="21" spans="1:22">
      <c r="A21" s="37"/>
      <c r="B21" s="136" t="s">
        <v>36</v>
      </c>
      <c r="C21" s="21"/>
      <c r="D21" s="22"/>
      <c r="E21" s="22"/>
      <c r="F21" s="22"/>
      <c r="G21" s="23"/>
      <c r="H21" s="23"/>
      <c r="I21" s="22"/>
      <c r="J21" s="22">
        <v>0.048</v>
      </c>
      <c r="K21" s="22"/>
      <c r="L21" s="22"/>
      <c r="M21" s="22"/>
      <c r="N21" s="22"/>
      <c r="O21" s="22"/>
      <c r="P21" s="22"/>
      <c r="Q21" s="22"/>
      <c r="R21" s="22"/>
      <c r="S21" s="63"/>
      <c r="T21" s="63"/>
      <c r="U21" s="63"/>
      <c r="V21" s="74"/>
    </row>
    <row r="22" ht="13.95" spans="1:22">
      <c r="A22" s="40"/>
      <c r="B22" s="137"/>
      <c r="C22" s="27"/>
      <c r="D22" s="28"/>
      <c r="E22" s="28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64"/>
      <c r="T22" s="64"/>
      <c r="U22" s="64"/>
      <c r="V22" s="74"/>
    </row>
    <row r="23" spans="1:22">
      <c r="A23" s="35" t="s">
        <v>37</v>
      </c>
      <c r="B23" s="138" t="s">
        <v>110</v>
      </c>
      <c r="C23" s="16">
        <v>0.0254</v>
      </c>
      <c r="D23" s="17"/>
      <c r="E23" s="17">
        <v>0.0051</v>
      </c>
      <c r="F23" s="17"/>
      <c r="G23" s="18"/>
      <c r="H23" s="18"/>
      <c r="I23" s="17"/>
      <c r="J23" s="17"/>
      <c r="K23" s="17"/>
      <c r="L23" s="17"/>
      <c r="M23" s="17"/>
      <c r="N23" s="17"/>
      <c r="O23" s="17">
        <v>0.0114</v>
      </c>
      <c r="P23" s="17"/>
      <c r="Q23" s="17"/>
      <c r="R23" s="17">
        <v>0.0444</v>
      </c>
      <c r="S23" s="62">
        <v>1</v>
      </c>
      <c r="T23" s="62">
        <v>9</v>
      </c>
      <c r="U23" s="62">
        <v>0.033</v>
      </c>
      <c r="V23" s="74"/>
    </row>
    <row r="24" spans="1:22">
      <c r="A24" s="37"/>
      <c r="B24" s="135" t="s">
        <v>40</v>
      </c>
      <c r="C24" s="21"/>
      <c r="D24" s="22"/>
      <c r="E24" s="22">
        <v>0.00734</v>
      </c>
      <c r="F24" s="22"/>
      <c r="G24" s="23">
        <v>0.0006</v>
      </c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63"/>
      <c r="T24" s="63"/>
      <c r="U24" s="63"/>
      <c r="V24" s="74"/>
    </row>
    <row r="25" spans="1:22">
      <c r="A25" s="37"/>
      <c r="B25" s="116"/>
      <c r="C25" s="125"/>
      <c r="D25" s="126"/>
      <c r="E25" s="126"/>
      <c r="F25" s="126"/>
      <c r="G25" s="127"/>
      <c r="H25" s="12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65"/>
      <c r="T25" s="65"/>
      <c r="U25" s="65"/>
      <c r="V25" s="74"/>
    </row>
    <row r="26" spans="1:22">
      <c r="A26" s="37"/>
      <c r="B26" s="116"/>
      <c r="C26" s="125"/>
      <c r="D26" s="126"/>
      <c r="E26" s="126"/>
      <c r="F26" s="126"/>
      <c r="G26" s="127"/>
      <c r="H26" s="12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65"/>
      <c r="T26" s="65"/>
      <c r="U26" s="65"/>
      <c r="V26" s="74"/>
    </row>
    <row r="27" ht="13.95" spans="1:22">
      <c r="A27" s="40"/>
      <c r="B27" s="26"/>
      <c r="C27" s="27"/>
      <c r="D27" s="28"/>
      <c r="E27" s="28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64"/>
      <c r="T27" s="64"/>
      <c r="U27" s="64"/>
      <c r="V27" s="75"/>
    </row>
    <row r="28" ht="15.6" spans="1:22">
      <c r="A28" s="42" t="s">
        <v>41</v>
      </c>
      <c r="B28" s="43"/>
      <c r="C28" s="16">
        <f>SUM(C9:C27)</f>
        <v>0.1758</v>
      </c>
      <c r="D28" s="17">
        <f>SUM(D9:D27)</f>
        <v>0.0127</v>
      </c>
      <c r="E28" s="17">
        <f>SUM(E9:E27)</f>
        <v>0.03357</v>
      </c>
      <c r="F28" s="17">
        <f>SUM(F9:F27)</f>
        <v>0.0158</v>
      </c>
      <c r="G28" s="18">
        <f>SUM(G9:G27)</f>
        <v>0.00123</v>
      </c>
      <c r="H28" s="18">
        <f t="shared" ref="H28:V28" si="0">SUM(H9:H27)</f>
        <v>0.5</v>
      </c>
      <c r="I28" s="17">
        <f t="shared" si="0"/>
        <v>0.03</v>
      </c>
      <c r="J28" s="17">
        <f t="shared" si="0"/>
        <v>0.048</v>
      </c>
      <c r="K28" s="17">
        <f t="shared" si="0"/>
        <v>0.018</v>
      </c>
      <c r="L28" s="17">
        <f t="shared" si="0"/>
        <v>0.079</v>
      </c>
      <c r="M28" s="17">
        <f t="shared" si="0"/>
        <v>0.0204</v>
      </c>
      <c r="N28" s="17">
        <f t="shared" si="0"/>
        <v>0.0277</v>
      </c>
      <c r="O28" s="17">
        <f t="shared" si="0"/>
        <v>0.0201</v>
      </c>
      <c r="P28" s="17">
        <f t="shared" si="0"/>
        <v>0.1517</v>
      </c>
      <c r="Q28" s="17">
        <f t="shared" si="0"/>
        <v>0.04</v>
      </c>
      <c r="R28" s="17">
        <f t="shared" si="0"/>
        <v>0.0547</v>
      </c>
      <c r="S28" s="17">
        <f t="shared" si="0"/>
        <v>1</v>
      </c>
      <c r="T28" s="17">
        <v>11</v>
      </c>
      <c r="U28" s="17">
        <f>SUM(U9:U27)</f>
        <v>0.033</v>
      </c>
      <c r="V28" s="15"/>
    </row>
    <row r="29" ht="15.6" hidden="1" spans="1:22">
      <c r="A29" s="44" t="s">
        <v>42</v>
      </c>
      <c r="B29" s="45"/>
      <c r="C29" s="21">
        <f>91*C28</f>
        <v>15.9978</v>
      </c>
      <c r="D29" s="21">
        <f>91*D28</f>
        <v>1.1557</v>
      </c>
      <c r="E29" s="21">
        <f>91*E28</f>
        <v>3.05487</v>
      </c>
      <c r="F29" s="21">
        <f>91*F28</f>
        <v>1.4378</v>
      </c>
      <c r="G29" s="21">
        <f>91*G28</f>
        <v>0.11193</v>
      </c>
      <c r="H29" s="21">
        <v>48</v>
      </c>
      <c r="I29" s="21">
        <f t="shared" ref="H29:Z29" si="1">91*I28</f>
        <v>2.73</v>
      </c>
      <c r="J29" s="21">
        <f t="shared" si="1"/>
        <v>4.368</v>
      </c>
      <c r="K29" s="21">
        <f t="shared" si="1"/>
        <v>1.638</v>
      </c>
      <c r="L29" s="21">
        <f t="shared" si="1"/>
        <v>7.189</v>
      </c>
      <c r="M29" s="21">
        <f t="shared" si="1"/>
        <v>1.8564</v>
      </c>
      <c r="N29" s="21">
        <f t="shared" si="1"/>
        <v>2.5207</v>
      </c>
      <c r="O29" s="21">
        <f t="shared" si="1"/>
        <v>1.8291</v>
      </c>
      <c r="P29" s="21">
        <f t="shared" si="1"/>
        <v>13.8047</v>
      </c>
      <c r="Q29" s="21">
        <f t="shared" si="1"/>
        <v>3.64</v>
      </c>
      <c r="R29" s="21">
        <f t="shared" si="1"/>
        <v>4.9777</v>
      </c>
      <c r="S29" s="21">
        <v>1</v>
      </c>
      <c r="T29" s="21">
        <v>11</v>
      </c>
      <c r="U29" s="21">
        <f>91*U28</f>
        <v>3.003</v>
      </c>
      <c r="V29" s="129"/>
    </row>
    <row r="30" ht="15.6" spans="1:22">
      <c r="A30" s="44" t="s">
        <v>42</v>
      </c>
      <c r="B30" s="45"/>
      <c r="C30" s="47">
        <f>ROUND(C29,2)</f>
        <v>16</v>
      </c>
      <c r="D30" s="47">
        <f>ROUND(D29,2)</f>
        <v>1.16</v>
      </c>
      <c r="E30" s="47">
        <f>ROUND(E29,2)</f>
        <v>3.05</v>
      </c>
      <c r="F30" s="47">
        <f>ROUND(F29,2)</f>
        <v>1.44</v>
      </c>
      <c r="G30" s="47">
        <f>ROUND(G29,2)</f>
        <v>0.11</v>
      </c>
      <c r="H30" s="47">
        <f t="shared" ref="H30:X30" si="2">ROUND(H29,2)</f>
        <v>48</v>
      </c>
      <c r="I30" s="47">
        <f t="shared" si="2"/>
        <v>2.73</v>
      </c>
      <c r="J30" s="47">
        <f t="shared" si="2"/>
        <v>4.37</v>
      </c>
      <c r="K30" s="47">
        <f t="shared" si="2"/>
        <v>1.64</v>
      </c>
      <c r="L30" s="47">
        <f t="shared" si="2"/>
        <v>7.19</v>
      </c>
      <c r="M30" s="47">
        <f t="shared" si="2"/>
        <v>1.86</v>
      </c>
      <c r="N30" s="47">
        <f t="shared" si="2"/>
        <v>2.52</v>
      </c>
      <c r="O30" s="47">
        <f t="shared" si="2"/>
        <v>1.83</v>
      </c>
      <c r="P30" s="47">
        <f t="shared" si="2"/>
        <v>13.8</v>
      </c>
      <c r="Q30" s="47">
        <f t="shared" si="2"/>
        <v>3.64</v>
      </c>
      <c r="R30" s="47">
        <f t="shared" si="2"/>
        <v>4.98</v>
      </c>
      <c r="S30" s="47">
        <f t="shared" si="2"/>
        <v>1</v>
      </c>
      <c r="T30" s="47">
        <v>11</v>
      </c>
      <c r="U30" s="47">
        <f>ROUND(U29,2)</f>
        <v>3</v>
      </c>
      <c r="V30" s="129"/>
    </row>
    <row r="31" ht="15.6" spans="1:22">
      <c r="A31" s="44" t="s">
        <v>43</v>
      </c>
      <c r="B31" s="45"/>
      <c r="C31" s="47">
        <v>81</v>
      </c>
      <c r="D31" s="49">
        <v>800</v>
      </c>
      <c r="E31" s="49">
        <v>85</v>
      </c>
      <c r="F31" s="48">
        <v>130</v>
      </c>
      <c r="G31" s="49">
        <v>1400</v>
      </c>
      <c r="H31" s="48">
        <v>30</v>
      </c>
      <c r="I31" s="49">
        <v>62.37</v>
      </c>
      <c r="J31" s="49">
        <v>39.5</v>
      </c>
      <c r="K31" s="48">
        <v>230</v>
      </c>
      <c r="L31" s="48">
        <v>48</v>
      </c>
      <c r="M31" s="48">
        <v>50</v>
      </c>
      <c r="N31" s="66">
        <v>80</v>
      </c>
      <c r="O31" s="48">
        <v>220</v>
      </c>
      <c r="P31" s="48">
        <v>250</v>
      </c>
      <c r="Q31" s="48">
        <v>88</v>
      </c>
      <c r="R31" s="48">
        <v>96</v>
      </c>
      <c r="S31" s="67">
        <v>18</v>
      </c>
      <c r="T31" s="66">
        <v>7.5</v>
      </c>
      <c r="U31" s="67">
        <v>110</v>
      </c>
      <c r="V31" s="77"/>
    </row>
    <row r="32" ht="16.35" spans="1:22">
      <c r="A32" s="50" t="s">
        <v>44</v>
      </c>
      <c r="B32" s="51"/>
      <c r="C32" s="52">
        <f>C30*C31</f>
        <v>1296</v>
      </c>
      <c r="D32" s="52">
        <f t="shared" ref="D32:U32" si="3">D30*D31</f>
        <v>928</v>
      </c>
      <c r="E32" s="52">
        <f t="shared" si="3"/>
        <v>259.25</v>
      </c>
      <c r="F32" s="52">
        <f t="shared" si="3"/>
        <v>187.2</v>
      </c>
      <c r="G32" s="52">
        <f t="shared" si="3"/>
        <v>154</v>
      </c>
      <c r="H32" s="52">
        <f t="shared" si="3"/>
        <v>1440</v>
      </c>
      <c r="I32" s="52">
        <f t="shared" si="3"/>
        <v>170.2701</v>
      </c>
      <c r="J32" s="52">
        <f t="shared" si="3"/>
        <v>172.615</v>
      </c>
      <c r="K32" s="52">
        <f t="shared" si="3"/>
        <v>377.2</v>
      </c>
      <c r="L32" s="52">
        <f t="shared" si="3"/>
        <v>345.12</v>
      </c>
      <c r="M32" s="52">
        <f t="shared" si="3"/>
        <v>93</v>
      </c>
      <c r="N32" s="52">
        <f t="shared" si="3"/>
        <v>201.6</v>
      </c>
      <c r="O32" s="52">
        <f t="shared" si="3"/>
        <v>402.6</v>
      </c>
      <c r="P32" s="52">
        <f t="shared" si="3"/>
        <v>3450</v>
      </c>
      <c r="Q32" s="52">
        <f t="shared" si="3"/>
        <v>320.32</v>
      </c>
      <c r="R32" s="52">
        <f t="shared" si="3"/>
        <v>478.08</v>
      </c>
      <c r="S32" s="52">
        <f t="shared" si="3"/>
        <v>18</v>
      </c>
      <c r="T32" s="52">
        <f t="shared" si="3"/>
        <v>82.5</v>
      </c>
      <c r="U32" s="52">
        <f t="shared" si="3"/>
        <v>330</v>
      </c>
      <c r="V32" s="78">
        <f>SUM(C32:U32)</f>
        <v>10705.7551</v>
      </c>
    </row>
    <row r="33" ht="15.6" spans="1:22">
      <c r="A33" s="53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>
        <f>V32/V2</f>
        <v>117.64566043956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9">
      <c r="B35" s="55" t="s">
        <v>46</v>
      </c>
      <c r="L35" s="56"/>
      <c r="M35" s="57"/>
      <c r="N35"/>
      <c r="P35" t="s">
        <v>143</v>
      </c>
      <c r="Q35" s="68" t="s">
        <v>144</v>
      </c>
      <c r="R35" s="68"/>
      <c r="S35" s="68"/>
    </row>
    <row r="36" customFormat="1" ht="27" customHeight="1" spans="2:18">
      <c r="B36" s="55" t="s">
        <v>47</v>
      </c>
      <c r="O36" t="s">
        <v>145</v>
      </c>
      <c r="P36" s="58" t="s">
        <v>146</v>
      </c>
      <c r="Q36" s="58"/>
      <c r="R36" s="58"/>
    </row>
  </sheetData>
  <mergeCells count="35">
    <mergeCell ref="A1:V1"/>
    <mergeCell ref="A28:B28"/>
    <mergeCell ref="A29:B29"/>
    <mergeCell ref="A30:B30"/>
    <mergeCell ref="A31:B31"/>
    <mergeCell ref="A32:B32"/>
    <mergeCell ref="A33:B33"/>
    <mergeCell ref="P36:R36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V9:V27"/>
  </mergeCells>
  <pageMargins left="0.0784722222222222" right="0.196527777777778" top="1.05069444444444" bottom="1.05069444444444" header="0.708333333333333" footer="0.786805555555556"/>
  <pageSetup paperSize="9" scale="86" orientation="landscape" useFirstPageNumber="1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6"/>
  <sheetViews>
    <sheetView workbookViewId="0">
      <pane ySplit="7" topLeftCell="A24" activePane="bottomLeft" state="frozen"/>
      <selection/>
      <selection pane="bottomLeft" activeCell="A36" sqref="$A36:$XFD36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5.44444444444444" customWidth="1"/>
    <col min="9" max="10" width="6.11111111111111" customWidth="1"/>
    <col min="11" max="11" width="6" customWidth="1"/>
    <col min="12" max="12" width="7.11111111111111" customWidth="1"/>
    <col min="13" max="13" width="5.33333333333333" customWidth="1"/>
    <col min="14" max="14" width="6.33333333333333" customWidth="1"/>
    <col min="15" max="16" width="6.44444444444444" customWidth="1"/>
    <col min="17" max="17" width="7.33333333333333" customWidth="1"/>
    <col min="18" max="18" width="7" customWidth="1"/>
    <col min="19" max="19" width="6.11111111111111" customWidth="1"/>
    <col min="20" max="20" width="7.22222222222222" customWidth="1"/>
    <col min="21" max="21" width="6.66666666666667" customWidth="1"/>
    <col min="22" max="22" width="6.44444444444444" customWidth="1"/>
    <col min="23" max="23" width="6.55555555555556" customWidth="1"/>
    <col min="24" max="24" width="5.88888888888889" customWidth="1"/>
    <col min="25" max="25" width="8.22222222222222" customWidth="1"/>
  </cols>
  <sheetData>
    <row r="1" s="1" customFormat="1" ht="43" customHeight="1" spans="1:1">
      <c r="A1" s="1" t="s">
        <v>0</v>
      </c>
    </row>
    <row r="2" customHeight="1" spans="1:25">
      <c r="A2" s="79"/>
      <c r="B2" s="80" t="s">
        <v>147</v>
      </c>
      <c r="C2" s="81" t="s">
        <v>2</v>
      </c>
      <c r="D2" s="4" t="s">
        <v>3</v>
      </c>
      <c r="E2" s="4" t="s">
        <v>4</v>
      </c>
      <c r="F2" s="4" t="s">
        <v>5</v>
      </c>
      <c r="G2" s="4" t="s">
        <v>7</v>
      </c>
      <c r="H2" s="4" t="s">
        <v>148</v>
      </c>
      <c r="I2" s="4" t="s">
        <v>67</v>
      </c>
      <c r="J2" s="4" t="s">
        <v>8</v>
      </c>
      <c r="K2" s="4" t="s">
        <v>9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149</v>
      </c>
      <c r="Q2" s="4" t="s">
        <v>70</v>
      </c>
      <c r="R2" s="4" t="s">
        <v>150</v>
      </c>
      <c r="S2" s="4" t="s">
        <v>20</v>
      </c>
      <c r="T2" s="4" t="s">
        <v>91</v>
      </c>
      <c r="U2" s="4" t="s">
        <v>18</v>
      </c>
      <c r="V2" s="4" t="s">
        <v>19</v>
      </c>
      <c r="W2" s="4" t="s">
        <v>72</v>
      </c>
      <c r="X2" s="4" t="s">
        <v>22</v>
      </c>
      <c r="Y2" s="69">
        <v>99</v>
      </c>
    </row>
    <row r="3" spans="1:25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0"/>
    </row>
    <row r="4" spans="1:25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0"/>
    </row>
    <row r="5" ht="12" customHeight="1" spans="1:25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0"/>
    </row>
    <row r="6" spans="1:25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0"/>
    </row>
    <row r="7" ht="28" customHeight="1" spans="1:25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71"/>
    </row>
    <row r="8" ht="18" customHeight="1" spans="1:25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3">
        <v>22</v>
      </c>
      <c r="Y8" s="72"/>
    </row>
    <row r="9" spans="1:25">
      <c r="A9" s="14" t="s">
        <v>26</v>
      </c>
      <c r="B9" s="15" t="s">
        <v>113</v>
      </c>
      <c r="C9" s="16">
        <v>0.15044</v>
      </c>
      <c r="D9" s="17"/>
      <c r="E9" s="17">
        <v>0.005</v>
      </c>
      <c r="F9" s="18"/>
      <c r="G9" s="17">
        <v>0.015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2"/>
      <c r="V9" s="62"/>
      <c r="W9" s="62"/>
      <c r="X9" s="62"/>
      <c r="Y9" s="73" t="s">
        <v>59</v>
      </c>
    </row>
    <row r="10" spans="1:25">
      <c r="A10" s="19"/>
      <c r="B10" s="20" t="s">
        <v>40</v>
      </c>
      <c r="C10" s="21"/>
      <c r="D10" s="22"/>
      <c r="E10" s="22">
        <v>0.007</v>
      </c>
      <c r="F10" s="23">
        <v>0.00064</v>
      </c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3"/>
      <c r="V10" s="63"/>
      <c r="W10" s="63"/>
      <c r="X10" s="63"/>
      <c r="Y10" s="74"/>
    </row>
    <row r="11" spans="1:25">
      <c r="A11" s="19"/>
      <c r="B11" s="24" t="s">
        <v>30</v>
      </c>
      <c r="C11" s="21"/>
      <c r="D11" s="22">
        <v>0.0102</v>
      </c>
      <c r="E11" s="22"/>
      <c r="F11" s="23"/>
      <c r="G11" s="23"/>
      <c r="H11" s="22"/>
      <c r="I11" s="22"/>
      <c r="J11" s="22">
        <v>0.03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3"/>
      <c r="V11" s="63"/>
      <c r="W11" s="63"/>
      <c r="X11" s="63"/>
      <c r="Y11" s="74"/>
    </row>
    <row r="12" spans="1:25">
      <c r="A12" s="19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3"/>
      <c r="V12" s="63"/>
      <c r="W12" s="63"/>
      <c r="X12" s="63"/>
      <c r="Y12" s="74"/>
    </row>
    <row r="13" ht="13.95" spans="1:25">
      <c r="A13" s="25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4"/>
      <c r="W13" s="64"/>
      <c r="X13" s="64"/>
      <c r="Y13" s="74"/>
    </row>
    <row r="14" spans="1:25">
      <c r="A14" s="14" t="s">
        <v>31</v>
      </c>
      <c r="B14" s="15" t="s">
        <v>91</v>
      </c>
      <c r="C14" s="16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0.125</v>
      </c>
      <c r="U14" s="62"/>
      <c r="V14" s="62"/>
      <c r="W14" s="62"/>
      <c r="X14" s="62"/>
      <c r="Y14" s="74"/>
    </row>
    <row r="15" spans="1:25">
      <c r="A15" s="19"/>
      <c r="B15" s="20"/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3"/>
      <c r="V15" s="63"/>
      <c r="W15" s="63"/>
      <c r="X15" s="63"/>
      <c r="Y15" s="74"/>
    </row>
    <row r="16" spans="1:25">
      <c r="A16" s="19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3"/>
      <c r="V16" s="63"/>
      <c r="W16" s="63"/>
      <c r="X16" s="63"/>
      <c r="Y16" s="74"/>
    </row>
    <row r="17" ht="13.95" spans="1:25">
      <c r="A17" s="30"/>
      <c r="B17" s="26"/>
      <c r="C17" s="32"/>
      <c r="D17" s="33"/>
      <c r="E17" s="33"/>
      <c r="F17" s="34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5"/>
      <c r="V17" s="65"/>
      <c r="W17" s="65"/>
      <c r="X17" s="65"/>
      <c r="Y17" s="74"/>
    </row>
    <row r="18" ht="29" customHeight="1" spans="1:25">
      <c r="A18" s="35" t="s">
        <v>32</v>
      </c>
      <c r="B18" s="36" t="s">
        <v>151</v>
      </c>
      <c r="C18" s="16"/>
      <c r="D18" s="17"/>
      <c r="E18" s="17"/>
      <c r="F18" s="18"/>
      <c r="G18" s="18"/>
      <c r="H18" s="17">
        <v>0.005</v>
      </c>
      <c r="I18" s="17"/>
      <c r="J18" s="17"/>
      <c r="K18" s="17"/>
      <c r="L18" s="17">
        <v>0.079</v>
      </c>
      <c r="M18" s="17">
        <v>0.01</v>
      </c>
      <c r="N18" s="17">
        <v>0.01</v>
      </c>
      <c r="O18" s="17">
        <v>0.00234</v>
      </c>
      <c r="P18" s="17">
        <v>0.0288</v>
      </c>
      <c r="Q18" s="17"/>
      <c r="R18" s="17">
        <v>0.0726</v>
      </c>
      <c r="S18" s="17">
        <v>0.0064</v>
      </c>
      <c r="T18" s="17"/>
      <c r="U18" s="62"/>
      <c r="V18" s="62"/>
      <c r="W18" s="62"/>
      <c r="X18" s="62"/>
      <c r="Y18" s="74"/>
    </row>
    <row r="19" ht="26.4" spans="1:25">
      <c r="A19" s="37"/>
      <c r="B19" s="38" t="s">
        <v>152</v>
      </c>
      <c r="C19" s="21"/>
      <c r="D19" s="22"/>
      <c r="E19" s="22"/>
      <c r="F19" s="23"/>
      <c r="G19" s="23"/>
      <c r="H19" s="22"/>
      <c r="I19" s="22"/>
      <c r="J19" s="22"/>
      <c r="K19" s="22"/>
      <c r="L19" s="22"/>
      <c r="M19" s="22">
        <v>0.01</v>
      </c>
      <c r="N19" s="22">
        <v>0.024</v>
      </c>
      <c r="O19" s="22">
        <v>0.0043</v>
      </c>
      <c r="P19" s="22"/>
      <c r="Q19" s="22">
        <v>0.07634</v>
      </c>
      <c r="R19" s="22"/>
      <c r="S19" s="22">
        <v>0.0036</v>
      </c>
      <c r="T19" s="22"/>
      <c r="U19" s="63"/>
      <c r="V19" s="63"/>
      <c r="W19" s="63"/>
      <c r="X19" s="63"/>
      <c r="Y19" s="74"/>
    </row>
    <row r="20" spans="1:25">
      <c r="A20" s="37"/>
      <c r="B20" s="110" t="s">
        <v>153</v>
      </c>
      <c r="C20" s="21">
        <v>0.04144</v>
      </c>
      <c r="D20" s="22">
        <v>0.0053</v>
      </c>
      <c r="E20" s="22"/>
      <c r="F20" s="23"/>
      <c r="G20" s="23"/>
      <c r="H20" s="22"/>
      <c r="I20" s="22"/>
      <c r="J20" s="22"/>
      <c r="K20" s="22"/>
      <c r="L20" s="22">
        <v>0.2033</v>
      </c>
      <c r="M20" s="22"/>
      <c r="N20" s="22"/>
      <c r="O20" s="22"/>
      <c r="P20" s="22"/>
      <c r="Q20" s="22"/>
      <c r="R20" s="22"/>
      <c r="S20" s="22"/>
      <c r="T20" s="22"/>
      <c r="U20" s="63"/>
      <c r="V20" s="63"/>
      <c r="W20" s="63"/>
      <c r="X20" s="63"/>
      <c r="Y20" s="74"/>
    </row>
    <row r="21" spans="1:25">
      <c r="A21" s="37"/>
      <c r="B21" s="39" t="s">
        <v>35</v>
      </c>
      <c r="C21" s="21"/>
      <c r="D21" s="22"/>
      <c r="E21" s="22">
        <v>0.0084</v>
      </c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63">
        <v>0.0183</v>
      </c>
      <c r="V21" s="63"/>
      <c r="W21" s="63"/>
      <c r="X21" s="63"/>
      <c r="Y21" s="74"/>
    </row>
    <row r="22" spans="1:25">
      <c r="A22" s="37"/>
      <c r="B22" s="24" t="s">
        <v>36</v>
      </c>
      <c r="C22" s="21"/>
      <c r="D22" s="22"/>
      <c r="E22" s="22"/>
      <c r="F22" s="23"/>
      <c r="G22" s="23"/>
      <c r="H22" s="22"/>
      <c r="I22" s="22"/>
      <c r="J22" s="22"/>
      <c r="K22" s="22">
        <v>0.048</v>
      </c>
      <c r="L22" s="22"/>
      <c r="M22" s="22"/>
      <c r="N22" s="22"/>
      <c r="O22" s="22"/>
      <c r="P22" s="22"/>
      <c r="Q22" s="22"/>
      <c r="R22" s="22"/>
      <c r="S22" s="22"/>
      <c r="T22" s="22"/>
      <c r="U22" s="63"/>
      <c r="V22" s="63"/>
      <c r="W22" s="63"/>
      <c r="X22" s="63"/>
      <c r="Y22" s="74"/>
    </row>
    <row r="23" ht="13.95" spans="1:25">
      <c r="A23" s="40"/>
      <c r="B23" s="41"/>
      <c r="C23" s="27"/>
      <c r="D23" s="28"/>
      <c r="E23" s="28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4"/>
      <c r="V23" s="64"/>
      <c r="W23" s="64"/>
      <c r="X23" s="64"/>
      <c r="Y23" s="74"/>
    </row>
    <row r="24" spans="1:25">
      <c r="A24" s="35" t="s">
        <v>37</v>
      </c>
      <c r="B24" s="15" t="s">
        <v>154</v>
      </c>
      <c r="C24" s="16"/>
      <c r="D24" s="17">
        <v>0.0044</v>
      </c>
      <c r="E24" s="17">
        <v>0.005</v>
      </c>
      <c r="F24" s="18"/>
      <c r="G24" s="18"/>
      <c r="H24" s="17"/>
      <c r="I24" s="17">
        <v>0.0094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2"/>
      <c r="V24" s="62">
        <v>0.035</v>
      </c>
      <c r="W24" s="62"/>
      <c r="X24" s="62"/>
      <c r="Y24" s="74"/>
    </row>
    <row r="25" spans="1:25">
      <c r="A25" s="37"/>
      <c r="B25" s="20" t="s">
        <v>40</v>
      </c>
      <c r="C25" s="21"/>
      <c r="D25" s="22"/>
      <c r="E25" s="22">
        <v>0.0073</v>
      </c>
      <c r="F25" s="23">
        <v>0.0006</v>
      </c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63"/>
      <c r="V25" s="63"/>
      <c r="W25" s="63"/>
      <c r="X25" s="63"/>
      <c r="Y25" s="74"/>
    </row>
    <row r="26" spans="1:25">
      <c r="A26" s="37"/>
      <c r="B26" s="20"/>
      <c r="C26" s="21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63"/>
      <c r="V26" s="63"/>
      <c r="W26" s="63"/>
      <c r="X26" s="63"/>
      <c r="Y26" s="74"/>
    </row>
    <row r="27" ht="13.95" spans="1:25">
      <c r="A27" s="40"/>
      <c r="B27" s="26"/>
      <c r="C27" s="27"/>
      <c r="D27" s="28"/>
      <c r="E27" s="28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64"/>
      <c r="V27" s="64"/>
      <c r="W27" s="64">
        <v>0.77</v>
      </c>
      <c r="X27" s="64">
        <v>1</v>
      </c>
      <c r="Y27" s="26"/>
    </row>
    <row r="28" ht="15.6" spans="1:25">
      <c r="A28" s="42" t="s">
        <v>41</v>
      </c>
      <c r="B28" s="43"/>
      <c r="C28" s="16">
        <f>SUM(C9:C27)</f>
        <v>0.19188</v>
      </c>
      <c r="D28" s="17">
        <f>SUM(D9:D27)</f>
        <v>0.0199</v>
      </c>
      <c r="E28" s="17">
        <f>SUM(E9:E27)</f>
        <v>0.0327</v>
      </c>
      <c r="F28" s="18">
        <f>SUM(F9:F27)</f>
        <v>0.00124</v>
      </c>
      <c r="G28" s="18">
        <f>SUM(G9:G27)</f>
        <v>0.015</v>
      </c>
      <c r="H28" s="17">
        <f t="shared" ref="H28:Y28" si="0">SUM(H9:H27)</f>
        <v>0.005</v>
      </c>
      <c r="I28" s="17">
        <f t="shared" si="0"/>
        <v>0.0094</v>
      </c>
      <c r="J28" s="17">
        <f t="shared" si="0"/>
        <v>0.03</v>
      </c>
      <c r="K28" s="17">
        <f t="shared" si="0"/>
        <v>0.048</v>
      </c>
      <c r="L28" s="17">
        <f t="shared" si="0"/>
        <v>0.2823</v>
      </c>
      <c r="M28" s="17">
        <f t="shared" si="0"/>
        <v>0.02</v>
      </c>
      <c r="N28" s="17">
        <f t="shared" si="0"/>
        <v>0.034</v>
      </c>
      <c r="O28" s="17">
        <f t="shared" si="0"/>
        <v>0.00664</v>
      </c>
      <c r="P28" s="17">
        <f t="shared" si="0"/>
        <v>0.0288</v>
      </c>
      <c r="Q28" s="17">
        <f t="shared" si="0"/>
        <v>0.07634</v>
      </c>
      <c r="R28" s="17">
        <f t="shared" si="0"/>
        <v>0.0726</v>
      </c>
      <c r="S28" s="17">
        <f t="shared" si="0"/>
        <v>0.01</v>
      </c>
      <c r="T28" s="17">
        <f t="shared" si="0"/>
        <v>0.125</v>
      </c>
      <c r="U28" s="17">
        <f t="shared" si="0"/>
        <v>0.0183</v>
      </c>
      <c r="V28" s="17">
        <f t="shared" si="0"/>
        <v>0.035</v>
      </c>
      <c r="W28" s="17">
        <v>0.77</v>
      </c>
      <c r="X28" s="17">
        <v>1</v>
      </c>
      <c r="Y28" s="15"/>
    </row>
    <row r="29" ht="15.6" hidden="1" spans="1:25">
      <c r="A29" s="44" t="s">
        <v>42</v>
      </c>
      <c r="B29" s="45"/>
      <c r="C29" s="21">
        <f>99*C28</f>
        <v>18.99612</v>
      </c>
      <c r="D29" s="21">
        <f>99*D28</f>
        <v>1.9701</v>
      </c>
      <c r="E29" s="21">
        <f>99*E28</f>
        <v>3.2373</v>
      </c>
      <c r="F29" s="21">
        <f>99*F28</f>
        <v>0.12276</v>
      </c>
      <c r="G29" s="21">
        <f>99*G28</f>
        <v>1.485</v>
      </c>
      <c r="H29" s="21">
        <f t="shared" ref="H29:Z29" si="1">99*H28</f>
        <v>0.495</v>
      </c>
      <c r="I29" s="21">
        <f t="shared" si="1"/>
        <v>0.9306</v>
      </c>
      <c r="J29" s="21">
        <f t="shared" si="1"/>
        <v>2.97</v>
      </c>
      <c r="K29" s="21">
        <f t="shared" si="1"/>
        <v>4.752</v>
      </c>
      <c r="L29" s="21">
        <f t="shared" si="1"/>
        <v>27.9477</v>
      </c>
      <c r="M29" s="21">
        <f t="shared" si="1"/>
        <v>1.98</v>
      </c>
      <c r="N29" s="21">
        <f t="shared" si="1"/>
        <v>3.366</v>
      </c>
      <c r="O29" s="21">
        <f t="shared" si="1"/>
        <v>0.65736</v>
      </c>
      <c r="P29" s="21">
        <f t="shared" si="1"/>
        <v>2.8512</v>
      </c>
      <c r="Q29" s="21">
        <f t="shared" si="1"/>
        <v>7.55766</v>
      </c>
      <c r="R29" s="21">
        <f t="shared" si="1"/>
        <v>7.1874</v>
      </c>
      <c r="S29" s="21">
        <f t="shared" si="1"/>
        <v>0.99</v>
      </c>
      <c r="T29" s="21">
        <v>30</v>
      </c>
      <c r="U29" s="21">
        <f t="shared" si="1"/>
        <v>1.8117</v>
      </c>
      <c r="V29" s="21">
        <f t="shared" si="1"/>
        <v>3.465</v>
      </c>
      <c r="W29" s="21">
        <v>0.77</v>
      </c>
      <c r="X29" s="21">
        <v>1</v>
      </c>
      <c r="Y29" s="21"/>
    </row>
    <row r="30" ht="15.6" spans="1:25">
      <c r="A30" s="44" t="s">
        <v>42</v>
      </c>
      <c r="B30" s="45"/>
      <c r="C30" s="47">
        <f>ROUND(C29,2)</f>
        <v>19</v>
      </c>
      <c r="D30" s="48">
        <f>ROUND(D29,2)</f>
        <v>1.97</v>
      </c>
      <c r="E30" s="47">
        <f>ROUND(E29,2)</f>
        <v>3.24</v>
      </c>
      <c r="F30" s="48">
        <f>ROUND(F29,2)</f>
        <v>0.12</v>
      </c>
      <c r="G30" s="47">
        <f>ROUND(G29,2)</f>
        <v>1.49</v>
      </c>
      <c r="H30" s="48">
        <f t="shared" ref="H30:Y30" si="2">ROUND(H29,2)</f>
        <v>0.5</v>
      </c>
      <c r="I30" s="48">
        <f t="shared" si="2"/>
        <v>0.93</v>
      </c>
      <c r="J30" s="48">
        <f t="shared" si="2"/>
        <v>2.97</v>
      </c>
      <c r="K30" s="48">
        <f t="shared" si="2"/>
        <v>4.75</v>
      </c>
      <c r="L30" s="48">
        <f t="shared" si="2"/>
        <v>27.95</v>
      </c>
      <c r="M30" s="48">
        <f t="shared" si="2"/>
        <v>1.98</v>
      </c>
      <c r="N30" s="48">
        <f t="shared" si="2"/>
        <v>3.37</v>
      </c>
      <c r="O30" s="66">
        <f t="shared" si="2"/>
        <v>0.66</v>
      </c>
      <c r="P30" s="66">
        <f t="shared" si="2"/>
        <v>2.85</v>
      </c>
      <c r="Q30" s="66">
        <f t="shared" si="2"/>
        <v>7.56</v>
      </c>
      <c r="R30" s="66">
        <f t="shared" si="2"/>
        <v>7.19</v>
      </c>
      <c r="S30" s="66">
        <f t="shared" si="2"/>
        <v>0.99</v>
      </c>
      <c r="T30" s="66">
        <f t="shared" si="2"/>
        <v>30</v>
      </c>
      <c r="U30" s="66">
        <f t="shared" si="2"/>
        <v>1.81</v>
      </c>
      <c r="V30" s="66">
        <f t="shared" si="2"/>
        <v>3.47</v>
      </c>
      <c r="W30" s="66">
        <v>0.77</v>
      </c>
      <c r="X30" s="66">
        <v>1</v>
      </c>
      <c r="Y30" s="77"/>
    </row>
    <row r="31" ht="15.6" spans="1:25">
      <c r="A31" s="44" t="s">
        <v>43</v>
      </c>
      <c r="B31" s="45"/>
      <c r="C31" s="47">
        <v>81</v>
      </c>
      <c r="D31" s="49">
        <v>800</v>
      </c>
      <c r="E31" s="49">
        <v>85</v>
      </c>
      <c r="F31" s="49">
        <v>1400</v>
      </c>
      <c r="G31" s="48">
        <v>115</v>
      </c>
      <c r="H31" s="48">
        <v>42</v>
      </c>
      <c r="I31" s="48">
        <v>570</v>
      </c>
      <c r="J31" s="49">
        <v>62.37</v>
      </c>
      <c r="K31" s="49">
        <v>39.5</v>
      </c>
      <c r="L31" s="48">
        <v>48</v>
      </c>
      <c r="M31" s="48">
        <v>50</v>
      </c>
      <c r="N31" s="66">
        <v>80</v>
      </c>
      <c r="O31" s="66">
        <v>220</v>
      </c>
      <c r="P31" s="66">
        <v>250.5263</v>
      </c>
      <c r="Q31" s="48">
        <v>170</v>
      </c>
      <c r="R31" s="48">
        <v>250</v>
      </c>
      <c r="S31" s="66">
        <v>444</v>
      </c>
      <c r="T31" s="66">
        <v>70</v>
      </c>
      <c r="U31" s="66">
        <v>230</v>
      </c>
      <c r="V31" s="66">
        <v>132</v>
      </c>
      <c r="W31" s="66">
        <v>360</v>
      </c>
      <c r="X31" s="66">
        <v>13</v>
      </c>
      <c r="Y31" s="77"/>
    </row>
    <row r="32" ht="16.35" spans="1:25">
      <c r="A32" s="50" t="s">
        <v>44</v>
      </c>
      <c r="B32" s="51"/>
      <c r="C32" s="52">
        <f>C30*C31</f>
        <v>1539</v>
      </c>
      <c r="D32" s="52">
        <f t="shared" ref="D32:X32" si="3">D30*D31</f>
        <v>1576</v>
      </c>
      <c r="E32" s="52">
        <f t="shared" si="3"/>
        <v>275.4</v>
      </c>
      <c r="F32" s="52">
        <f t="shared" si="3"/>
        <v>168</v>
      </c>
      <c r="G32" s="52">
        <f t="shared" si="3"/>
        <v>171.35</v>
      </c>
      <c r="H32" s="52">
        <f t="shared" si="3"/>
        <v>21</v>
      </c>
      <c r="I32" s="52">
        <f t="shared" si="3"/>
        <v>530.1</v>
      </c>
      <c r="J32" s="52">
        <f t="shared" si="3"/>
        <v>185.2389</v>
      </c>
      <c r="K32" s="52">
        <f t="shared" si="3"/>
        <v>187.625</v>
      </c>
      <c r="L32" s="52">
        <f t="shared" si="3"/>
        <v>1341.6</v>
      </c>
      <c r="M32" s="52">
        <f t="shared" si="3"/>
        <v>99</v>
      </c>
      <c r="N32" s="52">
        <f t="shared" si="3"/>
        <v>269.6</v>
      </c>
      <c r="O32" s="52">
        <f t="shared" si="3"/>
        <v>145.2</v>
      </c>
      <c r="P32" s="52">
        <v>705</v>
      </c>
      <c r="Q32" s="52">
        <f t="shared" si="3"/>
        <v>1285.2</v>
      </c>
      <c r="R32" s="52">
        <f t="shared" si="3"/>
        <v>1797.5</v>
      </c>
      <c r="S32" s="52">
        <f t="shared" si="3"/>
        <v>439.56</v>
      </c>
      <c r="T32" s="52">
        <f t="shared" si="3"/>
        <v>2100</v>
      </c>
      <c r="U32" s="52">
        <f t="shared" si="3"/>
        <v>416.3</v>
      </c>
      <c r="V32" s="52">
        <f t="shared" si="3"/>
        <v>458.04</v>
      </c>
      <c r="W32" s="52">
        <f t="shared" si="3"/>
        <v>277.2</v>
      </c>
      <c r="X32" s="52">
        <f t="shared" si="3"/>
        <v>13</v>
      </c>
      <c r="Y32" s="78">
        <f>SUM(C32:X32)</f>
        <v>14000.9139</v>
      </c>
    </row>
    <row r="33" ht="15.6" spans="1:25">
      <c r="A33" s="53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>
        <f>Y32/Y2</f>
        <v>141.423372727273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9">
      <c r="B35" s="55" t="s">
        <v>46</v>
      </c>
      <c r="L35" s="56"/>
      <c r="M35" s="57"/>
      <c r="P35" t="s">
        <v>143</v>
      </c>
      <c r="Q35" s="68" t="s">
        <v>144</v>
      </c>
      <c r="R35" s="68"/>
      <c r="S35" s="68"/>
    </row>
    <row r="36" customFormat="1" ht="27" customHeight="1" spans="2:18">
      <c r="B36" s="55" t="s">
        <v>47</v>
      </c>
      <c r="O36" t="s">
        <v>145</v>
      </c>
      <c r="P36" s="58" t="s">
        <v>146</v>
      </c>
      <c r="Q36" s="58"/>
      <c r="R36" s="58"/>
    </row>
  </sheetData>
  <mergeCells count="38">
    <mergeCell ref="A1:X1"/>
    <mergeCell ref="A28:B28"/>
    <mergeCell ref="A29:B29"/>
    <mergeCell ref="A30:B30"/>
    <mergeCell ref="A31:B31"/>
    <mergeCell ref="A32:B32"/>
    <mergeCell ref="A33:B33"/>
    <mergeCell ref="P36:R36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6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6"/>
  <sheetViews>
    <sheetView workbookViewId="0">
      <pane ySplit="7" topLeftCell="A28" activePane="bottomLeft" state="frozen"/>
      <selection/>
      <selection pane="bottomLeft" activeCell="B40" sqref="B40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.55555555555556" customWidth="1"/>
    <col min="4" max="4" width="6.55555555555556" customWidth="1"/>
    <col min="5" max="5" width="6.66666666666667" customWidth="1"/>
    <col min="6" max="6" width="6.33333333333333" customWidth="1"/>
    <col min="7" max="7" width="6.66666666666667" customWidth="1"/>
    <col min="8" max="9" width="6.33333333333333" customWidth="1"/>
    <col min="10" max="10" width="7" customWidth="1"/>
    <col min="11" max="11" width="6.33333333333333" customWidth="1"/>
    <col min="12" max="12" width="6.22222222222222" customWidth="1"/>
    <col min="13" max="13" width="6.33333333333333" customWidth="1"/>
    <col min="14" max="15" width="6.44444444444444" customWidth="1"/>
    <col min="16" max="16" width="6.11111111111111" customWidth="1"/>
    <col min="17" max="17" width="5.77777777777778" customWidth="1"/>
    <col min="18" max="18" width="6.11111111111111" customWidth="1"/>
    <col min="19" max="19" width="6.22222222222222" customWidth="1"/>
    <col min="20" max="20" width="7.44444444444444" customWidth="1"/>
    <col min="21" max="22" width="6.44444444444444" customWidth="1"/>
    <col min="23" max="23" width="7.33333333333333" customWidth="1"/>
    <col min="24" max="24" width="6.11111111111111" customWidth="1"/>
    <col min="25" max="25" width="6.33333333333333" customWidth="1"/>
    <col min="26" max="26" width="5.88888888888889" customWidth="1"/>
    <col min="27" max="27" width="5.55555555555556" customWidth="1"/>
    <col min="28" max="28" width="8.77777777777778" customWidth="1"/>
  </cols>
  <sheetData>
    <row r="1" s="1" customFormat="1" ht="43" customHeight="1" spans="1:1">
      <c r="A1" s="1" t="s">
        <v>0</v>
      </c>
    </row>
    <row r="2" customHeight="1" spans="1:28">
      <c r="A2" s="79"/>
      <c r="B2" s="80" t="s">
        <v>155</v>
      </c>
      <c r="C2" s="81" t="s">
        <v>2</v>
      </c>
      <c r="D2" s="4" t="s">
        <v>3</v>
      </c>
      <c r="E2" s="4" t="s">
        <v>4</v>
      </c>
      <c r="F2" s="4" t="s">
        <v>6</v>
      </c>
      <c r="G2" s="4" t="s">
        <v>12</v>
      </c>
      <c r="H2" s="4" t="s">
        <v>81</v>
      </c>
      <c r="I2" s="4" t="s">
        <v>52</v>
      </c>
      <c r="J2" s="4" t="s">
        <v>5</v>
      </c>
      <c r="K2" s="4" t="s">
        <v>8</v>
      </c>
      <c r="L2" s="4" t="s">
        <v>9</v>
      </c>
      <c r="M2" s="4" t="s">
        <v>18</v>
      </c>
      <c r="N2" s="4" t="s">
        <v>82</v>
      </c>
      <c r="O2" s="4" t="s">
        <v>19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53</v>
      </c>
      <c r="U2" s="4" t="s">
        <v>54</v>
      </c>
      <c r="V2" s="4" t="s">
        <v>17</v>
      </c>
      <c r="W2" s="4" t="s">
        <v>68</v>
      </c>
      <c r="X2" s="4" t="s">
        <v>20</v>
      </c>
      <c r="Y2" s="4" t="s">
        <v>56</v>
      </c>
      <c r="Z2" s="4" t="s">
        <v>83</v>
      </c>
      <c r="AA2" s="4" t="s">
        <v>132</v>
      </c>
      <c r="AB2" s="101">
        <v>96</v>
      </c>
    </row>
    <row r="3" spans="1:28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02"/>
    </row>
    <row r="4" spans="1:28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2"/>
    </row>
    <row r="5" ht="12" customHeight="1" spans="1:28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02"/>
    </row>
    <row r="6" spans="1:28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02"/>
    </row>
    <row r="7" ht="28" customHeight="1" spans="1:28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3"/>
    </row>
    <row r="8" ht="15" customHeight="1" spans="1:28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3">
        <v>22</v>
      </c>
      <c r="Y8" s="13">
        <v>23</v>
      </c>
      <c r="Z8" s="89">
        <v>24</v>
      </c>
      <c r="AA8" s="89">
        <v>25</v>
      </c>
      <c r="AB8" s="104" t="s">
        <v>25</v>
      </c>
    </row>
    <row r="9" spans="1:28">
      <c r="A9" s="90" t="s">
        <v>26</v>
      </c>
      <c r="B9" s="15" t="s">
        <v>27</v>
      </c>
      <c r="C9" s="16">
        <v>0.15</v>
      </c>
      <c r="D9" s="17"/>
      <c r="E9" s="17">
        <v>0.0053</v>
      </c>
      <c r="F9" s="17">
        <v>0.0208</v>
      </c>
      <c r="G9" s="17"/>
      <c r="H9" s="17"/>
      <c r="I9" s="17"/>
      <c r="J9" s="9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97"/>
      <c r="Z9" s="105"/>
      <c r="AA9" s="105"/>
      <c r="AB9" s="73" t="s">
        <v>156</v>
      </c>
    </row>
    <row r="10" spans="1:28">
      <c r="A10" s="91"/>
      <c r="B10" s="20" t="s">
        <v>40</v>
      </c>
      <c r="C10" s="21"/>
      <c r="D10" s="22"/>
      <c r="E10" s="22">
        <v>0.007</v>
      </c>
      <c r="F10" s="22"/>
      <c r="G10" s="22"/>
      <c r="H10" s="22"/>
      <c r="I10" s="22"/>
      <c r="J10" s="98">
        <v>0.00062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98"/>
      <c r="Z10" s="106"/>
      <c r="AA10" s="106"/>
      <c r="AB10" s="74"/>
    </row>
    <row r="11" spans="1:28">
      <c r="A11" s="91"/>
      <c r="B11" s="24" t="s">
        <v>30</v>
      </c>
      <c r="C11" s="21"/>
      <c r="D11" s="22">
        <v>0.0104</v>
      </c>
      <c r="E11" s="22"/>
      <c r="F11" s="22"/>
      <c r="G11" s="22"/>
      <c r="H11" s="22"/>
      <c r="I11" s="22"/>
      <c r="J11" s="98"/>
      <c r="K11" s="22">
        <v>0.03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98"/>
      <c r="Z11" s="106"/>
      <c r="AA11" s="106"/>
      <c r="AB11" s="74"/>
    </row>
    <row r="12" spans="1:28">
      <c r="A12" s="91"/>
      <c r="B12" s="20"/>
      <c r="C12" s="21"/>
      <c r="D12" s="22"/>
      <c r="E12" s="22"/>
      <c r="F12" s="22"/>
      <c r="G12" s="22"/>
      <c r="H12" s="22"/>
      <c r="I12" s="22"/>
      <c r="J12" s="9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98"/>
      <c r="Z12" s="106"/>
      <c r="AA12" s="106"/>
      <c r="AB12" s="74"/>
    </row>
    <row r="13" ht="13.95" spans="1:28">
      <c r="A13" s="92"/>
      <c r="B13" s="26"/>
      <c r="C13" s="27"/>
      <c r="D13" s="28"/>
      <c r="E13" s="28"/>
      <c r="F13" s="28"/>
      <c r="G13" s="28"/>
      <c r="H13" s="28"/>
      <c r="I13" s="28"/>
      <c r="J13" s="9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99"/>
      <c r="Z13" s="107"/>
      <c r="AA13" s="107"/>
      <c r="AB13" s="74"/>
    </row>
    <row r="14" spans="1:28">
      <c r="A14" s="90" t="s">
        <v>31</v>
      </c>
      <c r="B14" s="15" t="s">
        <v>68</v>
      </c>
      <c r="C14" s="16"/>
      <c r="D14" s="17"/>
      <c r="E14" s="17"/>
      <c r="F14" s="17"/>
      <c r="G14" s="17"/>
      <c r="H14" s="17"/>
      <c r="I14" s="17"/>
      <c r="J14" s="9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>
        <v>0.15744</v>
      </c>
      <c r="X14" s="17"/>
      <c r="Y14" s="97"/>
      <c r="Z14" s="105"/>
      <c r="AA14" s="105"/>
      <c r="AB14" s="74"/>
    </row>
    <row r="15" spans="1:28">
      <c r="A15" s="91"/>
      <c r="B15" s="20"/>
      <c r="C15" s="21"/>
      <c r="D15" s="22"/>
      <c r="E15" s="22"/>
      <c r="F15" s="22"/>
      <c r="G15" s="22"/>
      <c r="H15" s="22"/>
      <c r="I15" s="22"/>
      <c r="J15" s="98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98"/>
      <c r="Z15" s="106"/>
      <c r="AA15" s="106"/>
      <c r="AB15" s="74"/>
    </row>
    <row r="16" spans="1:28">
      <c r="A16" s="91"/>
      <c r="B16" s="20"/>
      <c r="C16" s="21"/>
      <c r="D16" s="22"/>
      <c r="E16" s="22"/>
      <c r="F16" s="22"/>
      <c r="G16" s="22"/>
      <c r="H16" s="22"/>
      <c r="I16" s="22"/>
      <c r="J16" s="9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98"/>
      <c r="Z16" s="106"/>
      <c r="AA16" s="106"/>
      <c r="AB16" s="74"/>
    </row>
    <row r="17" ht="13.95" spans="1:28">
      <c r="A17" s="92"/>
      <c r="B17" s="26"/>
      <c r="C17" s="32"/>
      <c r="D17" s="33"/>
      <c r="E17" s="33"/>
      <c r="F17" s="33"/>
      <c r="G17" s="33"/>
      <c r="H17" s="33"/>
      <c r="I17" s="33"/>
      <c r="J17" s="10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100"/>
      <c r="Z17" s="108"/>
      <c r="AA17" s="108"/>
      <c r="AB17" s="74"/>
    </row>
    <row r="18" spans="1:28">
      <c r="A18" s="93" t="s">
        <v>32</v>
      </c>
      <c r="B18" s="36" t="s">
        <v>85</v>
      </c>
      <c r="C18" s="16"/>
      <c r="D18" s="17"/>
      <c r="E18" s="17">
        <v>0.001</v>
      </c>
      <c r="F18" s="17"/>
      <c r="G18" s="17"/>
      <c r="H18" s="17">
        <v>0.045</v>
      </c>
      <c r="I18" s="17"/>
      <c r="J18" s="97"/>
      <c r="K18" s="17"/>
      <c r="L18" s="17"/>
      <c r="M18" s="17"/>
      <c r="N18" s="17"/>
      <c r="O18" s="17"/>
      <c r="P18" s="17">
        <v>0.083</v>
      </c>
      <c r="Q18" s="17">
        <v>0.0104</v>
      </c>
      <c r="R18" s="17">
        <v>0.0124</v>
      </c>
      <c r="S18" s="17">
        <v>0.0023</v>
      </c>
      <c r="T18" s="17">
        <v>0.074</v>
      </c>
      <c r="U18" s="17">
        <v>0.0583</v>
      </c>
      <c r="V18" s="17"/>
      <c r="W18" s="17"/>
      <c r="X18" s="17">
        <v>0.0066</v>
      </c>
      <c r="Y18" s="97"/>
      <c r="Z18" s="105"/>
      <c r="AA18" s="105"/>
      <c r="AB18" s="74"/>
    </row>
    <row r="19" ht="24" customHeight="1" spans="1:28">
      <c r="A19" s="94"/>
      <c r="B19" s="38" t="s">
        <v>157</v>
      </c>
      <c r="C19" s="21"/>
      <c r="D19" s="22"/>
      <c r="E19" s="22"/>
      <c r="F19" s="22"/>
      <c r="G19" s="22">
        <v>0.00885</v>
      </c>
      <c r="H19" s="22"/>
      <c r="I19" s="22"/>
      <c r="J19" s="98"/>
      <c r="K19" s="22"/>
      <c r="L19" s="22"/>
      <c r="M19" s="22"/>
      <c r="N19" s="22">
        <v>0.0128</v>
      </c>
      <c r="O19" s="22">
        <v>0.04444</v>
      </c>
      <c r="P19" s="22"/>
      <c r="Q19" s="22">
        <v>0.0056</v>
      </c>
      <c r="R19" s="22">
        <v>0.0093</v>
      </c>
      <c r="S19" s="22">
        <v>0.0044</v>
      </c>
      <c r="T19" s="22">
        <v>0.0434</v>
      </c>
      <c r="U19" s="22"/>
      <c r="V19" s="22"/>
      <c r="W19" s="22"/>
      <c r="X19" s="22"/>
      <c r="Y19" s="98"/>
      <c r="Z19" s="106"/>
      <c r="AA19" s="106"/>
      <c r="AB19" s="74"/>
    </row>
    <row r="20" spans="1:28">
      <c r="A20" s="94"/>
      <c r="B20" s="38" t="s">
        <v>35</v>
      </c>
      <c r="C20" s="21"/>
      <c r="D20" s="22"/>
      <c r="E20" s="22">
        <v>0.00833</v>
      </c>
      <c r="F20" s="22"/>
      <c r="G20" s="22"/>
      <c r="H20" s="22"/>
      <c r="I20" s="22"/>
      <c r="J20" s="98"/>
      <c r="K20" s="22"/>
      <c r="L20" s="22"/>
      <c r="M20" s="22">
        <v>0.018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98"/>
      <c r="Z20" s="106"/>
      <c r="AA20" s="106"/>
      <c r="AB20" s="74"/>
    </row>
    <row r="21" spans="1:28">
      <c r="A21" s="94"/>
      <c r="B21" s="24" t="s">
        <v>36</v>
      </c>
      <c r="C21" s="21"/>
      <c r="D21" s="22"/>
      <c r="E21" s="22"/>
      <c r="F21" s="22"/>
      <c r="G21" s="22"/>
      <c r="H21" s="22"/>
      <c r="I21" s="22"/>
      <c r="J21" s="98"/>
      <c r="K21" s="22"/>
      <c r="L21" s="22">
        <v>0.048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98"/>
      <c r="Z21" s="106"/>
      <c r="AA21" s="106"/>
      <c r="AB21" s="74"/>
    </row>
    <row r="22" ht="13.95" spans="1:28">
      <c r="A22" s="95"/>
      <c r="B22" s="41"/>
      <c r="C22" s="27"/>
      <c r="D22" s="28"/>
      <c r="E22" s="28"/>
      <c r="F22" s="28"/>
      <c r="G22" s="28"/>
      <c r="H22" s="28"/>
      <c r="I22" s="28"/>
      <c r="J22" s="99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9"/>
      <c r="Z22" s="107"/>
      <c r="AA22" s="107"/>
      <c r="AB22" s="74"/>
    </row>
    <row r="23" spans="1:28">
      <c r="A23" s="93" t="s">
        <v>37</v>
      </c>
      <c r="B23" s="15" t="s">
        <v>62</v>
      </c>
      <c r="C23" s="16">
        <v>0.0103</v>
      </c>
      <c r="D23" s="17">
        <v>0.00244</v>
      </c>
      <c r="E23" s="17">
        <v>0.01</v>
      </c>
      <c r="F23" s="17"/>
      <c r="G23" s="17"/>
      <c r="H23" s="17"/>
      <c r="I23" s="17"/>
      <c r="J23" s="97"/>
      <c r="K23" s="17"/>
      <c r="L23" s="17"/>
      <c r="M23" s="17"/>
      <c r="N23" s="17"/>
      <c r="O23" s="17"/>
      <c r="P23" s="17"/>
      <c r="Q23" s="17"/>
      <c r="R23" s="17"/>
      <c r="S23" s="17">
        <v>0.0024</v>
      </c>
      <c r="T23" s="17"/>
      <c r="U23" s="17"/>
      <c r="V23" s="17">
        <v>0.0404</v>
      </c>
      <c r="W23" s="17"/>
      <c r="X23" s="17"/>
      <c r="Y23" s="97">
        <v>10</v>
      </c>
      <c r="Z23" s="105"/>
      <c r="AA23" s="105">
        <v>5</v>
      </c>
      <c r="AB23" s="74"/>
    </row>
    <row r="24" spans="1:28">
      <c r="A24" s="94"/>
      <c r="B24" s="20" t="s">
        <v>63</v>
      </c>
      <c r="C24" s="21">
        <v>0.1522</v>
      </c>
      <c r="D24" s="22"/>
      <c r="E24" s="22">
        <v>0.0072</v>
      </c>
      <c r="F24" s="22"/>
      <c r="G24" s="22"/>
      <c r="H24" s="22"/>
      <c r="I24" s="22">
        <v>0.003</v>
      </c>
      <c r="J24" s="98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98"/>
      <c r="Z24" s="106"/>
      <c r="AA24" s="106"/>
      <c r="AB24" s="74"/>
    </row>
    <row r="25" spans="1:28">
      <c r="A25" s="94"/>
      <c r="B25" s="20"/>
      <c r="C25" s="21"/>
      <c r="D25" s="22"/>
      <c r="E25" s="22"/>
      <c r="F25" s="22"/>
      <c r="G25" s="22"/>
      <c r="H25" s="22"/>
      <c r="I25" s="22"/>
      <c r="J25" s="9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98"/>
      <c r="Z25" s="106"/>
      <c r="AA25" s="106"/>
      <c r="AB25" s="74"/>
    </row>
    <row r="26" spans="1:28">
      <c r="A26" s="94"/>
      <c r="B26" s="31"/>
      <c r="C26" s="32"/>
      <c r="D26" s="33"/>
      <c r="E26" s="33"/>
      <c r="F26" s="33"/>
      <c r="G26" s="33"/>
      <c r="H26" s="33"/>
      <c r="I26" s="33"/>
      <c r="J26" s="100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100"/>
      <c r="Z26" s="108"/>
      <c r="AA26" s="108"/>
      <c r="AB26" s="74"/>
    </row>
    <row r="27" ht="13.95" spans="1:28">
      <c r="A27" s="95"/>
      <c r="B27" s="26"/>
      <c r="C27" s="27"/>
      <c r="D27" s="28"/>
      <c r="E27" s="28"/>
      <c r="F27" s="28"/>
      <c r="G27" s="28"/>
      <c r="H27" s="28"/>
      <c r="I27" s="28"/>
      <c r="J27" s="9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99"/>
      <c r="Z27" s="107">
        <v>0.5</v>
      </c>
      <c r="AA27" s="107"/>
      <c r="AB27" s="74"/>
    </row>
    <row r="28" ht="16.35" spans="1:28">
      <c r="A28" s="42" t="s">
        <v>41</v>
      </c>
      <c r="B28" s="43"/>
      <c r="C28" s="16">
        <f t="shared" ref="C28:Y28" si="0">SUM(C9:C27)</f>
        <v>0.3125</v>
      </c>
      <c r="D28" s="17">
        <f t="shared" si="0"/>
        <v>0.01284</v>
      </c>
      <c r="E28" s="17">
        <f t="shared" si="0"/>
        <v>0.03883</v>
      </c>
      <c r="F28" s="17">
        <f t="shared" si="0"/>
        <v>0.0208</v>
      </c>
      <c r="G28" s="17">
        <f t="shared" si="0"/>
        <v>0.00885</v>
      </c>
      <c r="H28" s="17">
        <f t="shared" si="0"/>
        <v>0.045</v>
      </c>
      <c r="I28" s="17">
        <f t="shared" si="0"/>
        <v>0.003</v>
      </c>
      <c r="J28" s="97">
        <f t="shared" si="0"/>
        <v>0.00062</v>
      </c>
      <c r="K28" s="17">
        <f t="shared" si="0"/>
        <v>0.03</v>
      </c>
      <c r="L28" s="17">
        <f t="shared" si="0"/>
        <v>0.048</v>
      </c>
      <c r="M28" s="17">
        <f t="shared" si="0"/>
        <v>0.018</v>
      </c>
      <c r="N28" s="17">
        <f t="shared" si="0"/>
        <v>0.0128</v>
      </c>
      <c r="O28" s="17">
        <f t="shared" si="0"/>
        <v>0.04444</v>
      </c>
      <c r="P28" s="17">
        <f t="shared" si="0"/>
        <v>0.083</v>
      </c>
      <c r="Q28" s="17">
        <f t="shared" si="0"/>
        <v>0.016</v>
      </c>
      <c r="R28" s="17">
        <f t="shared" si="0"/>
        <v>0.0217</v>
      </c>
      <c r="S28" s="17">
        <f t="shared" si="0"/>
        <v>0.0091</v>
      </c>
      <c r="T28" s="17">
        <f t="shared" si="0"/>
        <v>0.1174</v>
      </c>
      <c r="U28" s="17">
        <f t="shared" si="0"/>
        <v>0.0583</v>
      </c>
      <c r="V28" s="17">
        <f t="shared" si="0"/>
        <v>0.0404</v>
      </c>
      <c r="W28" s="17">
        <f t="shared" si="0"/>
        <v>0.15744</v>
      </c>
      <c r="X28" s="17">
        <f t="shared" si="0"/>
        <v>0.0066</v>
      </c>
      <c r="Y28" s="17">
        <v>10</v>
      </c>
      <c r="Z28" s="17">
        <v>0.5</v>
      </c>
      <c r="AA28" s="17">
        <v>5</v>
      </c>
      <c r="AB28" s="75"/>
    </row>
    <row r="29" ht="15.6" hidden="1" spans="1:28">
      <c r="A29" s="44" t="s">
        <v>42</v>
      </c>
      <c r="B29" s="45"/>
      <c r="C29" s="96">
        <f>96*C28</f>
        <v>30</v>
      </c>
      <c r="D29" s="96">
        <f t="shared" ref="D29:AB29" si="1">96*D28</f>
        <v>1.23264</v>
      </c>
      <c r="E29" s="96">
        <f t="shared" si="1"/>
        <v>3.72768</v>
      </c>
      <c r="F29" s="96">
        <f t="shared" si="1"/>
        <v>1.9968</v>
      </c>
      <c r="G29" s="96">
        <f t="shared" si="1"/>
        <v>0.8496</v>
      </c>
      <c r="H29" s="96">
        <f t="shared" si="1"/>
        <v>4.32</v>
      </c>
      <c r="I29" s="96">
        <f t="shared" si="1"/>
        <v>0.288</v>
      </c>
      <c r="J29" s="96">
        <f t="shared" si="1"/>
        <v>0.05952</v>
      </c>
      <c r="K29" s="96">
        <f t="shared" si="1"/>
        <v>2.88</v>
      </c>
      <c r="L29" s="96">
        <f t="shared" si="1"/>
        <v>4.608</v>
      </c>
      <c r="M29" s="96">
        <f t="shared" si="1"/>
        <v>1.728</v>
      </c>
      <c r="N29" s="96">
        <f t="shared" si="1"/>
        <v>1.2288</v>
      </c>
      <c r="O29" s="96">
        <f t="shared" si="1"/>
        <v>4.26624</v>
      </c>
      <c r="P29" s="96">
        <f t="shared" si="1"/>
        <v>7.968</v>
      </c>
      <c r="Q29" s="96">
        <f t="shared" si="1"/>
        <v>1.536</v>
      </c>
      <c r="R29" s="96">
        <f t="shared" si="1"/>
        <v>2.0832</v>
      </c>
      <c r="S29" s="96">
        <f t="shared" si="1"/>
        <v>0.8736</v>
      </c>
      <c r="T29" s="96">
        <f t="shared" si="1"/>
        <v>11.2704</v>
      </c>
      <c r="U29" s="96">
        <f t="shared" si="1"/>
        <v>5.5968</v>
      </c>
      <c r="V29" s="96">
        <f t="shared" si="1"/>
        <v>3.8784</v>
      </c>
      <c r="W29" s="96">
        <f t="shared" si="1"/>
        <v>15.11424</v>
      </c>
      <c r="X29" s="96">
        <f t="shared" si="1"/>
        <v>0.6336</v>
      </c>
      <c r="Y29" s="96">
        <v>10</v>
      </c>
      <c r="Z29" s="96">
        <f>96*Z28</f>
        <v>48</v>
      </c>
      <c r="AA29" s="96">
        <v>5</v>
      </c>
      <c r="AB29" s="109"/>
    </row>
    <row r="30" ht="15.6" spans="1:28">
      <c r="A30" s="44" t="s">
        <v>42</v>
      </c>
      <c r="B30" s="45"/>
      <c r="C30" s="47">
        <f t="shared" ref="C30:Y30" si="2">ROUND(C29,2)</f>
        <v>30</v>
      </c>
      <c r="D30" s="48">
        <f t="shared" si="2"/>
        <v>1.23</v>
      </c>
      <c r="E30" s="48">
        <f t="shared" si="2"/>
        <v>3.73</v>
      </c>
      <c r="F30" s="48">
        <f t="shared" si="2"/>
        <v>2</v>
      </c>
      <c r="G30" s="48">
        <f t="shared" si="2"/>
        <v>0.85</v>
      </c>
      <c r="H30" s="48">
        <f t="shared" si="2"/>
        <v>4.32</v>
      </c>
      <c r="I30" s="48">
        <f t="shared" si="2"/>
        <v>0.29</v>
      </c>
      <c r="J30" s="48">
        <f t="shared" si="2"/>
        <v>0.06</v>
      </c>
      <c r="K30" s="48">
        <f t="shared" si="2"/>
        <v>2.88</v>
      </c>
      <c r="L30" s="48">
        <f t="shared" si="2"/>
        <v>4.61</v>
      </c>
      <c r="M30" s="48">
        <f t="shared" si="2"/>
        <v>1.73</v>
      </c>
      <c r="N30" s="48">
        <f t="shared" si="2"/>
        <v>1.23</v>
      </c>
      <c r="O30" s="48">
        <f t="shared" si="2"/>
        <v>4.27</v>
      </c>
      <c r="P30" s="66">
        <f t="shared" si="2"/>
        <v>7.97</v>
      </c>
      <c r="Q30" s="66">
        <f t="shared" si="2"/>
        <v>1.54</v>
      </c>
      <c r="R30" s="66">
        <f t="shared" si="2"/>
        <v>2.08</v>
      </c>
      <c r="S30" s="66">
        <f t="shared" si="2"/>
        <v>0.87</v>
      </c>
      <c r="T30" s="66">
        <f t="shared" si="2"/>
        <v>11.27</v>
      </c>
      <c r="U30" s="66">
        <f t="shared" si="2"/>
        <v>5.6</v>
      </c>
      <c r="V30" s="66">
        <f t="shared" si="2"/>
        <v>3.88</v>
      </c>
      <c r="W30" s="66">
        <f t="shared" si="2"/>
        <v>15.11</v>
      </c>
      <c r="X30" s="66">
        <f t="shared" si="2"/>
        <v>0.63</v>
      </c>
      <c r="Y30" s="66">
        <v>10</v>
      </c>
      <c r="Z30" s="66">
        <v>0.5</v>
      </c>
      <c r="AA30" s="66">
        <v>5</v>
      </c>
      <c r="AB30" s="77"/>
    </row>
    <row r="31" ht="15.6" spans="1:28">
      <c r="A31" s="44" t="s">
        <v>43</v>
      </c>
      <c r="B31" s="45"/>
      <c r="C31" s="47">
        <v>81</v>
      </c>
      <c r="D31" s="49">
        <v>800</v>
      </c>
      <c r="E31" s="49">
        <v>85</v>
      </c>
      <c r="F31" s="48">
        <v>180</v>
      </c>
      <c r="G31" s="48">
        <v>630</v>
      </c>
      <c r="H31" s="48">
        <v>53</v>
      </c>
      <c r="I31" s="48">
        <v>770</v>
      </c>
      <c r="J31" s="49">
        <v>1400</v>
      </c>
      <c r="K31" s="49">
        <v>62.37</v>
      </c>
      <c r="L31" s="49">
        <v>39.5</v>
      </c>
      <c r="M31" s="48">
        <v>230</v>
      </c>
      <c r="N31" s="48">
        <v>430</v>
      </c>
      <c r="O31" s="48">
        <v>132</v>
      </c>
      <c r="P31" s="48">
        <v>48</v>
      </c>
      <c r="Q31" s="48">
        <v>50</v>
      </c>
      <c r="R31" s="66">
        <v>80</v>
      </c>
      <c r="S31" s="66">
        <v>220</v>
      </c>
      <c r="T31" s="48">
        <v>250</v>
      </c>
      <c r="U31" s="66">
        <v>88</v>
      </c>
      <c r="V31" s="66">
        <v>96</v>
      </c>
      <c r="W31" s="66">
        <v>134</v>
      </c>
      <c r="X31" s="66">
        <v>444</v>
      </c>
      <c r="Y31" s="66">
        <v>7.5</v>
      </c>
      <c r="Z31" s="67">
        <v>20</v>
      </c>
      <c r="AA31" s="67">
        <v>2.7</v>
      </c>
      <c r="AB31" s="20"/>
    </row>
    <row r="32" ht="16.35" spans="1:28">
      <c r="A32" s="50" t="s">
        <v>44</v>
      </c>
      <c r="B32" s="51"/>
      <c r="C32" s="52">
        <f t="shared" ref="C32:AB32" si="3">C30*C31</f>
        <v>2430</v>
      </c>
      <c r="D32" s="52">
        <f t="shared" si="3"/>
        <v>984</v>
      </c>
      <c r="E32" s="52">
        <f t="shared" si="3"/>
        <v>317.05</v>
      </c>
      <c r="F32" s="52">
        <f t="shared" si="3"/>
        <v>360</v>
      </c>
      <c r="G32" s="52">
        <f t="shared" si="3"/>
        <v>535.5</v>
      </c>
      <c r="H32" s="52">
        <f t="shared" si="3"/>
        <v>228.96</v>
      </c>
      <c r="I32" s="52">
        <f t="shared" si="3"/>
        <v>223.3</v>
      </c>
      <c r="J32" s="52">
        <f t="shared" si="3"/>
        <v>84</v>
      </c>
      <c r="K32" s="52">
        <f t="shared" si="3"/>
        <v>179.6256</v>
      </c>
      <c r="L32" s="52">
        <f t="shared" si="3"/>
        <v>182.095</v>
      </c>
      <c r="M32" s="52">
        <f t="shared" si="3"/>
        <v>397.9</v>
      </c>
      <c r="N32" s="52">
        <f t="shared" si="3"/>
        <v>528.9</v>
      </c>
      <c r="O32" s="52">
        <f t="shared" si="3"/>
        <v>563.64</v>
      </c>
      <c r="P32" s="52">
        <f t="shared" si="3"/>
        <v>382.56</v>
      </c>
      <c r="Q32" s="52">
        <f t="shared" si="3"/>
        <v>77</v>
      </c>
      <c r="R32" s="52">
        <f t="shared" si="3"/>
        <v>166.4</v>
      </c>
      <c r="S32" s="52">
        <f t="shared" si="3"/>
        <v>191.4</v>
      </c>
      <c r="T32" s="52">
        <f t="shared" si="3"/>
        <v>2817.5</v>
      </c>
      <c r="U32" s="52">
        <f t="shared" si="3"/>
        <v>492.8</v>
      </c>
      <c r="V32" s="52">
        <f t="shared" si="3"/>
        <v>372.48</v>
      </c>
      <c r="W32" s="52">
        <f t="shared" si="3"/>
        <v>2024.74</v>
      </c>
      <c r="X32" s="52">
        <f t="shared" si="3"/>
        <v>279.72</v>
      </c>
      <c r="Y32" s="52">
        <f t="shared" si="3"/>
        <v>75</v>
      </c>
      <c r="Z32" s="52">
        <f t="shared" si="3"/>
        <v>10</v>
      </c>
      <c r="AA32" s="52">
        <f t="shared" si="3"/>
        <v>13.5</v>
      </c>
      <c r="AB32" s="78">
        <f>SUM(C32:AA32)</f>
        <v>13918.0706</v>
      </c>
    </row>
    <row r="33" ht="15.6" spans="1:28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6">
        <f>AB32/AB2</f>
        <v>144.979902083333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9">
      <c r="B35" s="55" t="s">
        <v>46</v>
      </c>
      <c r="L35" s="56"/>
      <c r="M35" s="57"/>
      <c r="P35" t="s">
        <v>143</v>
      </c>
      <c r="Q35" s="68" t="s">
        <v>144</v>
      </c>
      <c r="R35" s="68"/>
      <c r="S35" s="68"/>
    </row>
    <row r="36" customFormat="1" ht="27" customHeight="1" spans="2:18">
      <c r="B36" s="55" t="s">
        <v>47</v>
      </c>
      <c r="O36" t="s">
        <v>145</v>
      </c>
      <c r="P36" s="58" t="s">
        <v>146</v>
      </c>
      <c r="Q36" s="58"/>
      <c r="R36" s="58"/>
    </row>
  </sheetData>
  <mergeCells count="41">
    <mergeCell ref="A1:AB1"/>
    <mergeCell ref="A28:B28"/>
    <mergeCell ref="A29:B29"/>
    <mergeCell ref="A30:B30"/>
    <mergeCell ref="A31:B31"/>
    <mergeCell ref="A32:B32"/>
    <mergeCell ref="A33:B33"/>
    <mergeCell ref="P36:R36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8"/>
  </mergeCells>
  <pageMargins left="0.0784722222222222" right="0.196527777777778" top="1.05069444444444" bottom="1.05069444444444" header="0.708333333333333" footer="0.786805555555556"/>
  <pageSetup paperSize="9" scale="73" orientation="landscape" useFirstPageNumber="1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6"/>
  <sheetViews>
    <sheetView workbookViewId="0">
      <pane ySplit="7" topLeftCell="A25" activePane="bottomLeft" state="frozen"/>
      <selection/>
      <selection pane="bottomLeft" activeCell="D40" sqref="D40"/>
    </sheetView>
  </sheetViews>
  <sheetFormatPr defaultColWidth="11.537037037037" defaultRowHeight="13.2"/>
  <cols>
    <col min="1" max="1" width="6.33333333333333" customWidth="1"/>
    <col min="2" max="2" width="23.5555555555556" customWidth="1"/>
    <col min="3" max="3" width="7" customWidth="1"/>
    <col min="4" max="4" width="7.33333333333333" customWidth="1"/>
    <col min="5" max="5" width="6.55555555555556" customWidth="1"/>
    <col min="6" max="6" width="7" customWidth="1"/>
    <col min="7" max="9" width="6" customWidth="1"/>
    <col min="10" max="10" width="6.55555555555556" customWidth="1"/>
    <col min="11" max="11" width="7" customWidth="1"/>
    <col min="12" max="12" width="7.44444444444444" customWidth="1"/>
    <col min="13" max="13" width="6.44444444444444" customWidth="1"/>
    <col min="14" max="14" width="6.11111111111111" customWidth="1"/>
    <col min="15" max="15" width="6.33333333333333" customWidth="1"/>
    <col min="16" max="16" width="6.22222222222222" customWidth="1"/>
    <col min="17" max="17" width="6.44444444444444" customWidth="1"/>
    <col min="18" max="18" width="5.77777777777778" customWidth="1"/>
    <col min="19" max="19" width="6.22222222222222" customWidth="1"/>
    <col min="20" max="20" width="7" customWidth="1"/>
    <col min="21" max="21" width="7.11111111111111" customWidth="1"/>
    <col min="22" max="22" width="7.33333333333333" customWidth="1"/>
    <col min="23" max="23" width="5.55555555555556" customWidth="1"/>
    <col min="24" max="24" width="5.44444444444444" customWidth="1"/>
    <col min="25" max="25" width="5.11111111111111" customWidth="1"/>
    <col min="26" max="26" width="9.22222222222222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158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65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90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80</v>
      </c>
      <c r="U2" s="4" t="s">
        <v>20</v>
      </c>
      <c r="V2" s="4" t="s">
        <v>21</v>
      </c>
      <c r="W2" s="4" t="s">
        <v>22</v>
      </c>
      <c r="X2" s="4" t="s">
        <v>23</v>
      </c>
      <c r="Y2" s="59" t="s">
        <v>24</v>
      </c>
      <c r="Z2" s="69">
        <v>97</v>
      </c>
    </row>
    <row r="3" spans="1:26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0"/>
      <c r="Z3" s="70"/>
    </row>
    <row r="4" spans="1:26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0"/>
      <c r="Z4" s="70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0"/>
      <c r="Z5" s="70"/>
    </row>
    <row r="6" spans="1:26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0"/>
      <c r="Z6" s="70"/>
    </row>
    <row r="7" ht="28" customHeight="1" spans="1:26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1"/>
      <c r="Z7" s="71"/>
    </row>
    <row r="8" ht="16" customHeight="1" spans="1:26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72" t="s">
        <v>25</v>
      </c>
    </row>
    <row r="9" spans="1:26">
      <c r="A9" s="14" t="s">
        <v>26</v>
      </c>
      <c r="B9" s="15" t="s">
        <v>92</v>
      </c>
      <c r="C9" s="16">
        <v>0.1494555</v>
      </c>
      <c r="D9" s="17"/>
      <c r="E9" s="17">
        <v>0.0053</v>
      </c>
      <c r="F9" s="18"/>
      <c r="G9" s="17">
        <v>0.02475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62"/>
      <c r="Z9" s="73" t="s">
        <v>28</v>
      </c>
    </row>
    <row r="10" spans="1:26">
      <c r="A10" s="19"/>
      <c r="B10" s="20" t="s">
        <v>29</v>
      </c>
      <c r="C10" s="21"/>
      <c r="D10" s="22"/>
      <c r="E10" s="22">
        <v>0.0072</v>
      </c>
      <c r="F10" s="23">
        <v>0.0006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3"/>
      <c r="Z10" s="74"/>
    </row>
    <row r="11" spans="1:26">
      <c r="A11" s="19"/>
      <c r="B11" s="24" t="s">
        <v>30</v>
      </c>
      <c r="C11" s="21"/>
      <c r="D11" s="22">
        <v>0.0103</v>
      </c>
      <c r="E11" s="22"/>
      <c r="F11" s="23"/>
      <c r="G11" s="22"/>
      <c r="H11" s="22"/>
      <c r="I11" s="22">
        <v>0.03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3"/>
      <c r="Z11" s="74"/>
    </row>
    <row r="12" spans="1:26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3"/>
      <c r="Z12" s="74"/>
    </row>
    <row r="13" ht="13.95" spans="1:26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64"/>
      <c r="Z13" s="74"/>
    </row>
    <row r="14" spans="1:26">
      <c r="A14" s="14" t="s">
        <v>31</v>
      </c>
      <c r="B14" s="15" t="s">
        <v>10</v>
      </c>
      <c r="C14" s="16"/>
      <c r="D14" s="17"/>
      <c r="E14" s="17"/>
      <c r="F14" s="18"/>
      <c r="G14" s="17"/>
      <c r="H14" s="17"/>
      <c r="I14" s="17"/>
      <c r="J14" s="17"/>
      <c r="K14" s="17">
        <v>0.1474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62"/>
      <c r="Z14" s="74"/>
    </row>
    <row r="15" spans="1:26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63"/>
      <c r="Z15" s="74"/>
    </row>
    <row r="16" spans="1:26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3"/>
      <c r="Z16" s="74"/>
    </row>
    <row r="17" ht="13.95" spans="1:26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65"/>
      <c r="Z17" s="74"/>
    </row>
    <row r="18" spans="1:26">
      <c r="A18" s="35" t="s">
        <v>32</v>
      </c>
      <c r="B18" s="36" t="s">
        <v>93</v>
      </c>
      <c r="C18" s="16"/>
      <c r="D18" s="17"/>
      <c r="E18" s="17"/>
      <c r="F18" s="18"/>
      <c r="G18" s="17"/>
      <c r="H18" s="17"/>
      <c r="I18" s="17"/>
      <c r="J18" s="17"/>
      <c r="K18" s="17"/>
      <c r="L18" s="17">
        <v>0.0784</v>
      </c>
      <c r="M18" s="17">
        <v>0.02044</v>
      </c>
      <c r="N18" s="17">
        <v>0.079</v>
      </c>
      <c r="O18" s="17">
        <v>0.0104</v>
      </c>
      <c r="P18" s="17">
        <v>0.01</v>
      </c>
      <c r="Q18" s="17">
        <v>0.00245</v>
      </c>
      <c r="R18" s="17"/>
      <c r="S18" s="17"/>
      <c r="T18" s="17"/>
      <c r="U18" s="17"/>
      <c r="V18" s="17"/>
      <c r="W18" s="17"/>
      <c r="X18" s="17"/>
      <c r="Y18" s="62"/>
      <c r="Z18" s="74"/>
    </row>
    <row r="19" ht="26.4" spans="1:26">
      <c r="A19" s="37"/>
      <c r="B19" s="38" t="s">
        <v>159</v>
      </c>
      <c r="C19" s="21"/>
      <c r="D19" s="22">
        <v>0.007</v>
      </c>
      <c r="E19" s="22"/>
      <c r="F19" s="23"/>
      <c r="G19" s="22"/>
      <c r="H19" s="22"/>
      <c r="I19" s="22"/>
      <c r="J19" s="22"/>
      <c r="K19" s="22"/>
      <c r="L19" s="22">
        <v>0.0743</v>
      </c>
      <c r="M19" s="22"/>
      <c r="N19" s="22"/>
      <c r="O19" s="22">
        <v>0.0102</v>
      </c>
      <c r="P19" s="22">
        <v>0.01</v>
      </c>
      <c r="Q19" s="22">
        <v>0.00323</v>
      </c>
      <c r="R19" s="22">
        <v>0.0023</v>
      </c>
      <c r="S19" s="22"/>
      <c r="T19" s="22">
        <v>0.0435</v>
      </c>
      <c r="U19" s="22">
        <v>0.00344</v>
      </c>
      <c r="V19" s="22"/>
      <c r="W19" s="22"/>
      <c r="X19" s="22"/>
      <c r="Y19" s="63"/>
      <c r="Z19" s="74"/>
    </row>
    <row r="20" spans="1:26">
      <c r="A20" s="37"/>
      <c r="B20" s="39" t="s">
        <v>35</v>
      </c>
      <c r="C20" s="21"/>
      <c r="D20" s="22"/>
      <c r="E20" s="22">
        <v>0.0084</v>
      </c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0.0178</v>
      </c>
      <c r="T20" s="22"/>
      <c r="U20" s="22"/>
      <c r="V20" s="22"/>
      <c r="W20" s="22"/>
      <c r="X20" s="22"/>
      <c r="Y20" s="63"/>
      <c r="Z20" s="74"/>
    </row>
    <row r="21" spans="1:26">
      <c r="A21" s="37"/>
      <c r="B21" s="24" t="s">
        <v>36</v>
      </c>
      <c r="C21" s="21"/>
      <c r="D21" s="22"/>
      <c r="E21" s="22"/>
      <c r="F21" s="23"/>
      <c r="G21" s="22"/>
      <c r="H21" s="22"/>
      <c r="I21" s="22"/>
      <c r="J21" s="22">
        <v>0.048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63"/>
      <c r="Z21" s="74"/>
    </row>
    <row r="22" ht="13.95" spans="1:26">
      <c r="A22" s="40"/>
      <c r="B22" s="41"/>
      <c r="C22" s="27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64"/>
      <c r="Z22" s="74"/>
    </row>
    <row r="23" spans="1:26">
      <c r="A23" s="35" t="s">
        <v>37</v>
      </c>
      <c r="B23" s="15" t="s">
        <v>38</v>
      </c>
      <c r="C23" s="16">
        <v>0.0154555</v>
      </c>
      <c r="D23" s="17">
        <v>0.0023</v>
      </c>
      <c r="E23" s="17">
        <v>0.01</v>
      </c>
      <c r="F23" s="18"/>
      <c r="G23" s="17"/>
      <c r="H23" s="17">
        <v>0.0052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0.0722</v>
      </c>
      <c r="W23" s="17"/>
      <c r="X23" s="17">
        <v>5</v>
      </c>
      <c r="Y23" s="62">
        <v>7</v>
      </c>
      <c r="Z23" s="74"/>
    </row>
    <row r="24" spans="1:26">
      <c r="A24" s="37"/>
      <c r="B24" s="20" t="s">
        <v>39</v>
      </c>
      <c r="C24" s="21"/>
      <c r="D24" s="22"/>
      <c r="E24" s="22">
        <v>0.003</v>
      </c>
      <c r="F24" s="23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>
        <v>0.0259</v>
      </c>
      <c r="V24" s="22"/>
      <c r="W24" s="22"/>
      <c r="X24" s="22"/>
      <c r="Y24" s="63"/>
      <c r="Z24" s="74"/>
    </row>
    <row r="25" spans="1:26">
      <c r="A25" s="37"/>
      <c r="B25" s="20" t="s">
        <v>40</v>
      </c>
      <c r="C25" s="21"/>
      <c r="D25" s="22"/>
      <c r="E25" s="22">
        <v>0.007</v>
      </c>
      <c r="F25" s="23">
        <v>0.0006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63"/>
      <c r="Z25" s="74"/>
    </row>
    <row r="26" spans="1:26">
      <c r="A26" s="37"/>
      <c r="B26" s="31"/>
      <c r="C26" s="32"/>
      <c r="D26" s="33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65"/>
      <c r="Z26" s="74"/>
    </row>
    <row r="27" ht="13.95" spans="1:26">
      <c r="A27" s="40"/>
      <c r="B27" s="26"/>
      <c r="C27" s="27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>
        <v>1</v>
      </c>
      <c r="X27" s="28"/>
      <c r="Y27" s="64"/>
      <c r="Z27" s="75"/>
    </row>
    <row r="28" ht="15.6" spans="1:26">
      <c r="A28" s="42" t="s">
        <v>41</v>
      </c>
      <c r="B28" s="43"/>
      <c r="C28" s="16">
        <f t="shared" ref="C28:M28" si="0">SUM(C9:C27)</f>
        <v>0.164911</v>
      </c>
      <c r="D28" s="17">
        <f t="shared" si="0"/>
        <v>0.0196</v>
      </c>
      <c r="E28" s="17">
        <f t="shared" si="0"/>
        <v>0.0409</v>
      </c>
      <c r="F28" s="17">
        <f t="shared" si="0"/>
        <v>0.0012</v>
      </c>
      <c r="G28" s="17">
        <f t="shared" si="0"/>
        <v>0.02475</v>
      </c>
      <c r="H28" s="17">
        <f t="shared" si="0"/>
        <v>0.0052</v>
      </c>
      <c r="I28" s="17">
        <f t="shared" si="0"/>
        <v>0.03</v>
      </c>
      <c r="J28" s="17">
        <f t="shared" si="0"/>
        <v>0.048</v>
      </c>
      <c r="K28" s="17">
        <f t="shared" si="0"/>
        <v>0.1474</v>
      </c>
      <c r="L28" s="17">
        <f t="shared" si="0"/>
        <v>0.1527</v>
      </c>
      <c r="M28" s="17">
        <f t="shared" si="0"/>
        <v>0.02044</v>
      </c>
      <c r="N28" s="17">
        <f t="shared" ref="N28:W28" si="1">SUM(N9:N27)</f>
        <v>0.079</v>
      </c>
      <c r="O28" s="17">
        <f t="shared" si="1"/>
        <v>0.0206</v>
      </c>
      <c r="P28" s="17">
        <f t="shared" si="1"/>
        <v>0.02</v>
      </c>
      <c r="Q28" s="17">
        <f t="shared" si="1"/>
        <v>0.00568</v>
      </c>
      <c r="R28" s="17">
        <f t="shared" si="1"/>
        <v>0.0023</v>
      </c>
      <c r="S28" s="17">
        <f t="shared" si="1"/>
        <v>0.0178</v>
      </c>
      <c r="T28" s="17">
        <f t="shared" si="1"/>
        <v>0.0435</v>
      </c>
      <c r="U28" s="17">
        <f t="shared" si="1"/>
        <v>0.02934</v>
      </c>
      <c r="V28" s="17">
        <f t="shared" si="1"/>
        <v>0.0722</v>
      </c>
      <c r="W28" s="17">
        <v>1</v>
      </c>
      <c r="X28" s="17">
        <v>5</v>
      </c>
      <c r="Y28" s="62">
        <v>7</v>
      </c>
      <c r="Z28" s="76"/>
    </row>
    <row r="29" ht="15.6" hidden="1" spans="1:26">
      <c r="A29" s="44" t="s">
        <v>42</v>
      </c>
      <c r="B29" s="45"/>
      <c r="C29" s="46">
        <f t="shared" ref="C29:M29" si="2">97*C28</f>
        <v>15.996367</v>
      </c>
      <c r="D29" s="46">
        <f t="shared" si="2"/>
        <v>1.9012</v>
      </c>
      <c r="E29" s="46">
        <f t="shared" si="2"/>
        <v>3.9673</v>
      </c>
      <c r="F29" s="46">
        <f t="shared" si="2"/>
        <v>0.1164</v>
      </c>
      <c r="G29" s="46">
        <f t="shared" si="2"/>
        <v>2.40075</v>
      </c>
      <c r="H29" s="46">
        <f t="shared" si="2"/>
        <v>0.5044</v>
      </c>
      <c r="I29" s="46">
        <f t="shared" si="2"/>
        <v>2.91</v>
      </c>
      <c r="J29" s="46">
        <f t="shared" si="2"/>
        <v>4.656</v>
      </c>
      <c r="K29" s="46">
        <f t="shared" si="2"/>
        <v>14.2978</v>
      </c>
      <c r="L29" s="46">
        <f t="shared" si="2"/>
        <v>14.8119</v>
      </c>
      <c r="M29" s="46">
        <f t="shared" si="2"/>
        <v>1.98268</v>
      </c>
      <c r="N29" s="46">
        <f t="shared" ref="N29:Y29" si="3">97*N28</f>
        <v>7.663</v>
      </c>
      <c r="O29" s="46">
        <f t="shared" si="3"/>
        <v>1.9982</v>
      </c>
      <c r="P29" s="46">
        <f t="shared" si="3"/>
        <v>1.94</v>
      </c>
      <c r="Q29" s="46">
        <f t="shared" si="3"/>
        <v>0.55096</v>
      </c>
      <c r="R29" s="46">
        <f t="shared" si="3"/>
        <v>0.2231</v>
      </c>
      <c r="S29" s="46">
        <f t="shared" si="3"/>
        <v>1.7266</v>
      </c>
      <c r="T29" s="46">
        <f t="shared" si="3"/>
        <v>4.2195</v>
      </c>
      <c r="U29" s="46">
        <f t="shared" si="3"/>
        <v>2.84598</v>
      </c>
      <c r="V29" s="46">
        <f t="shared" si="3"/>
        <v>7.0034</v>
      </c>
      <c r="W29" s="46">
        <v>1</v>
      </c>
      <c r="X29" s="46">
        <v>5</v>
      </c>
      <c r="Y29" s="46">
        <v>7</v>
      </c>
      <c r="Z29" s="77"/>
    </row>
    <row r="30" ht="15.6" spans="1:26">
      <c r="A30" s="44" t="s">
        <v>42</v>
      </c>
      <c r="B30" s="45"/>
      <c r="C30" s="47">
        <f t="shared" ref="C30:M30" si="4">ROUND(C29,2)</f>
        <v>16</v>
      </c>
      <c r="D30" s="48">
        <f t="shared" si="4"/>
        <v>1.9</v>
      </c>
      <c r="E30" s="48">
        <f t="shared" si="4"/>
        <v>3.97</v>
      </c>
      <c r="F30" s="48">
        <f t="shared" si="4"/>
        <v>0.12</v>
      </c>
      <c r="G30" s="48">
        <f t="shared" si="4"/>
        <v>2.4</v>
      </c>
      <c r="H30" s="48">
        <f t="shared" si="4"/>
        <v>0.5</v>
      </c>
      <c r="I30" s="48">
        <f t="shared" si="4"/>
        <v>2.91</v>
      </c>
      <c r="J30" s="48">
        <f t="shared" si="4"/>
        <v>4.66</v>
      </c>
      <c r="K30" s="48">
        <f t="shared" si="4"/>
        <v>14.3</v>
      </c>
      <c r="L30" s="48">
        <f t="shared" si="4"/>
        <v>14.81</v>
      </c>
      <c r="M30" s="48">
        <f t="shared" si="4"/>
        <v>1.98</v>
      </c>
      <c r="N30" s="48">
        <f t="shared" ref="N30:W30" si="5">ROUND(N29,2)</f>
        <v>7.66</v>
      </c>
      <c r="O30" s="48">
        <f t="shared" si="5"/>
        <v>2</v>
      </c>
      <c r="P30" s="48">
        <f t="shared" si="5"/>
        <v>1.94</v>
      </c>
      <c r="Q30" s="48">
        <f t="shared" si="5"/>
        <v>0.55</v>
      </c>
      <c r="R30" s="48">
        <f t="shared" si="5"/>
        <v>0.22</v>
      </c>
      <c r="S30" s="48">
        <f t="shared" si="5"/>
        <v>1.73</v>
      </c>
      <c r="T30" s="48">
        <f t="shared" si="5"/>
        <v>4.22</v>
      </c>
      <c r="U30" s="48">
        <f t="shared" si="5"/>
        <v>2.85</v>
      </c>
      <c r="V30" s="48">
        <f t="shared" si="5"/>
        <v>7</v>
      </c>
      <c r="W30" s="66">
        <v>1</v>
      </c>
      <c r="X30" s="66">
        <v>5</v>
      </c>
      <c r="Y30" s="67">
        <v>7</v>
      </c>
      <c r="Z30" s="77"/>
    </row>
    <row r="31" ht="15.6" spans="1:26">
      <c r="A31" s="44" t="s">
        <v>43</v>
      </c>
      <c r="B31" s="45"/>
      <c r="C31" s="47">
        <v>81</v>
      </c>
      <c r="D31" s="49">
        <v>800</v>
      </c>
      <c r="E31" s="49">
        <v>85</v>
      </c>
      <c r="F31" s="49">
        <v>1400</v>
      </c>
      <c r="G31" s="48">
        <v>60</v>
      </c>
      <c r="H31" s="48">
        <v>115</v>
      </c>
      <c r="I31" s="49">
        <v>62.37</v>
      </c>
      <c r="J31" s="49">
        <v>39.5</v>
      </c>
      <c r="K31" s="48">
        <v>120</v>
      </c>
      <c r="L31" s="48">
        <v>250</v>
      </c>
      <c r="M31" s="48">
        <v>220</v>
      </c>
      <c r="N31" s="48">
        <v>48</v>
      </c>
      <c r="O31" s="48">
        <v>50</v>
      </c>
      <c r="P31" s="66">
        <v>80</v>
      </c>
      <c r="Q31" s="48">
        <v>220</v>
      </c>
      <c r="R31" s="48">
        <v>96</v>
      </c>
      <c r="S31" s="48">
        <v>230</v>
      </c>
      <c r="T31" s="48">
        <v>140</v>
      </c>
      <c r="U31" s="48">
        <v>444</v>
      </c>
      <c r="V31" s="48">
        <v>300</v>
      </c>
      <c r="W31" s="66">
        <v>13</v>
      </c>
      <c r="X31" s="66">
        <v>7.5</v>
      </c>
      <c r="Y31" s="67">
        <v>2.7</v>
      </c>
      <c r="Z31" s="20"/>
    </row>
    <row r="32" ht="16.35" spans="1:26">
      <c r="A32" s="50" t="s">
        <v>44</v>
      </c>
      <c r="B32" s="51"/>
      <c r="C32" s="52">
        <f t="shared" ref="C32:M32" si="6">C31*C30</f>
        <v>1296</v>
      </c>
      <c r="D32" s="52">
        <f t="shared" si="6"/>
        <v>1520</v>
      </c>
      <c r="E32" s="52">
        <f t="shared" si="6"/>
        <v>337.45</v>
      </c>
      <c r="F32" s="52">
        <f t="shared" si="6"/>
        <v>168</v>
      </c>
      <c r="G32" s="52">
        <f t="shared" si="6"/>
        <v>144</v>
      </c>
      <c r="H32" s="52">
        <f t="shared" si="6"/>
        <v>57.5</v>
      </c>
      <c r="I32" s="52">
        <f t="shared" si="6"/>
        <v>181.4967</v>
      </c>
      <c r="J32" s="52">
        <f t="shared" si="6"/>
        <v>184.07</v>
      </c>
      <c r="K32" s="52">
        <f t="shared" si="6"/>
        <v>1716</v>
      </c>
      <c r="L32" s="52">
        <f t="shared" si="6"/>
        <v>3702.5</v>
      </c>
      <c r="M32" s="52">
        <f t="shared" si="6"/>
        <v>435.6</v>
      </c>
      <c r="N32" s="52">
        <f t="shared" ref="N32:Z32" si="7">N31*N30</f>
        <v>367.68</v>
      </c>
      <c r="O32" s="52">
        <f t="shared" si="7"/>
        <v>100</v>
      </c>
      <c r="P32" s="52">
        <f t="shared" si="7"/>
        <v>155.2</v>
      </c>
      <c r="Q32" s="52">
        <f t="shared" si="7"/>
        <v>121</v>
      </c>
      <c r="R32" s="52">
        <f t="shared" si="7"/>
        <v>21.12</v>
      </c>
      <c r="S32" s="52">
        <f t="shared" si="7"/>
        <v>397.9</v>
      </c>
      <c r="T32" s="52">
        <f t="shared" si="7"/>
        <v>590.8</v>
      </c>
      <c r="U32" s="52">
        <f t="shared" si="7"/>
        <v>1265.4</v>
      </c>
      <c r="V32" s="52">
        <f t="shared" si="7"/>
        <v>2100</v>
      </c>
      <c r="W32" s="52">
        <f t="shared" si="7"/>
        <v>13</v>
      </c>
      <c r="X32" s="52">
        <f t="shared" si="7"/>
        <v>37.5</v>
      </c>
      <c r="Y32" s="52">
        <f t="shared" si="7"/>
        <v>18.9</v>
      </c>
      <c r="Z32" s="78">
        <f>SUM(C32:Y32)</f>
        <v>14931.1167</v>
      </c>
    </row>
    <row r="33" ht="15.6" spans="1:26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6">
        <f>Z32/Z2</f>
        <v>153.92903814433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9">
      <c r="B35" s="55" t="s">
        <v>46</v>
      </c>
      <c r="L35" s="56"/>
      <c r="M35" s="57"/>
      <c r="P35" t="s">
        <v>143</v>
      </c>
      <c r="Q35" s="68" t="s">
        <v>144</v>
      </c>
      <c r="R35" s="68"/>
      <c r="S35" s="68"/>
    </row>
    <row r="36" customFormat="1" ht="27" customHeight="1" spans="2:18">
      <c r="B36" s="55" t="s">
        <v>47</v>
      </c>
      <c r="O36" t="s">
        <v>145</v>
      </c>
      <c r="P36" s="58" t="s">
        <v>146</v>
      </c>
      <c r="Q36" s="58"/>
      <c r="R36" s="58"/>
    </row>
  </sheetData>
  <mergeCells count="39">
    <mergeCell ref="A1:Y1"/>
    <mergeCell ref="A28:B28"/>
    <mergeCell ref="A29:B29"/>
    <mergeCell ref="A30:B30"/>
    <mergeCell ref="A31:B31"/>
    <mergeCell ref="A32:B32"/>
    <mergeCell ref="A33:B33"/>
    <mergeCell ref="P36:R36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7"/>
  <sheetViews>
    <sheetView workbookViewId="0">
      <pane ySplit="7" topLeftCell="A23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" customWidth="1"/>
    <col min="5" max="5" width="6.55555555555556" customWidth="1"/>
    <col min="6" max="6" width="5.44444444444444" customWidth="1"/>
    <col min="7" max="7" width="6" customWidth="1"/>
    <col min="8" max="8" width="7.22222222222222" customWidth="1"/>
    <col min="9" max="9" width="6.22222222222222" customWidth="1"/>
    <col min="10" max="10" width="6.33333333333333" customWidth="1"/>
    <col min="11" max="11" width="6.22222222222222" customWidth="1"/>
    <col min="12" max="12" width="7.22222222222222" customWidth="1"/>
    <col min="13" max="13" width="6.55555555555556" customWidth="1"/>
    <col min="14" max="14" width="6.11111111111111" customWidth="1"/>
    <col min="15" max="15" width="6.55555555555556" customWidth="1"/>
    <col min="16" max="16" width="7.11111111111111" customWidth="1"/>
    <col min="17" max="17" width="6" customWidth="1"/>
    <col min="18" max="18" width="6.33333333333333" customWidth="1"/>
    <col min="19" max="19" width="7" customWidth="1"/>
    <col min="20" max="20" width="7.11111111111111" customWidth="1"/>
    <col min="21" max="21" width="6.44444444444444" customWidth="1"/>
    <col min="22" max="22" width="7.44444444444444" customWidth="1"/>
    <col min="23" max="23" width="5.22222222222222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79"/>
      <c r="B2" s="121" t="s">
        <v>160</v>
      </c>
      <c r="C2" s="4" t="s">
        <v>2</v>
      </c>
      <c r="D2" s="4" t="s">
        <v>3</v>
      </c>
      <c r="E2" s="4" t="s">
        <v>4</v>
      </c>
      <c r="F2" s="4" t="s">
        <v>65</v>
      </c>
      <c r="G2" s="4" t="s">
        <v>66</v>
      </c>
      <c r="H2" s="4" t="s">
        <v>5</v>
      </c>
      <c r="I2" s="4" t="s">
        <v>8</v>
      </c>
      <c r="J2" s="4" t="s">
        <v>9</v>
      </c>
      <c r="K2" s="4" t="s">
        <v>71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69</v>
      </c>
      <c r="Q2" s="4" t="s">
        <v>70</v>
      </c>
      <c r="R2" s="4" t="s">
        <v>20</v>
      </c>
      <c r="S2" s="4" t="s">
        <v>68</v>
      </c>
      <c r="T2" s="4" t="s">
        <v>11</v>
      </c>
      <c r="U2" s="4" t="s">
        <v>161</v>
      </c>
      <c r="V2" s="4" t="s">
        <v>103</v>
      </c>
      <c r="W2" s="59" t="s">
        <v>22</v>
      </c>
      <c r="X2" s="69">
        <v>97</v>
      </c>
    </row>
    <row r="3" spans="1:24">
      <c r="A3" s="82"/>
      <c r="B3" s="12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0"/>
      <c r="X3" s="70"/>
    </row>
    <row r="4" spans="1:24">
      <c r="A4" s="82"/>
      <c r="B4" s="12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0"/>
      <c r="X4" s="70"/>
    </row>
    <row r="5" ht="12" customHeight="1" spans="1:24">
      <c r="A5" s="82"/>
      <c r="B5" s="1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0"/>
      <c r="X5" s="70"/>
    </row>
    <row r="6" spans="1:24">
      <c r="A6" s="82"/>
      <c r="B6" s="12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0"/>
      <c r="X6" s="70"/>
    </row>
    <row r="7" ht="28" customHeight="1" spans="1:24">
      <c r="A7" s="85"/>
      <c r="B7" s="12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1"/>
      <c r="X7" s="71"/>
    </row>
    <row r="8" ht="16" customHeight="1" spans="1:24">
      <c r="A8" s="11"/>
      <c r="B8" s="12"/>
      <c r="C8" s="124">
        <v>1</v>
      </c>
      <c r="D8" s="124">
        <v>2</v>
      </c>
      <c r="E8" s="124">
        <v>3</v>
      </c>
      <c r="F8" s="124">
        <v>4</v>
      </c>
      <c r="G8" s="124">
        <v>5</v>
      </c>
      <c r="H8" s="124">
        <v>6</v>
      </c>
      <c r="I8" s="124">
        <v>7</v>
      </c>
      <c r="J8" s="124">
        <v>8</v>
      </c>
      <c r="K8" s="124">
        <v>9</v>
      </c>
      <c r="L8" s="124">
        <v>10</v>
      </c>
      <c r="M8" s="124">
        <v>11</v>
      </c>
      <c r="N8" s="124">
        <v>12</v>
      </c>
      <c r="O8" s="124">
        <v>13</v>
      </c>
      <c r="P8" s="124">
        <v>14</v>
      </c>
      <c r="Q8" s="124">
        <v>15</v>
      </c>
      <c r="R8" s="124">
        <v>16</v>
      </c>
      <c r="S8" s="124">
        <v>17</v>
      </c>
      <c r="T8" s="124">
        <v>18</v>
      </c>
      <c r="U8" s="124">
        <v>19</v>
      </c>
      <c r="V8" s="124">
        <v>20</v>
      </c>
      <c r="W8" s="124">
        <v>21</v>
      </c>
      <c r="X8" s="88" t="s">
        <v>25</v>
      </c>
    </row>
    <row r="9" spans="1:24">
      <c r="A9" s="14" t="s">
        <v>26</v>
      </c>
      <c r="B9" s="15" t="s">
        <v>162</v>
      </c>
      <c r="C9" s="16">
        <v>0.1504</v>
      </c>
      <c r="D9" s="17"/>
      <c r="E9" s="17">
        <v>0.0054</v>
      </c>
      <c r="F9" s="17"/>
      <c r="G9" s="17">
        <v>0.025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62"/>
      <c r="U9" s="62"/>
      <c r="V9" s="62"/>
      <c r="W9" s="62"/>
      <c r="X9" s="73" t="s">
        <v>114</v>
      </c>
    </row>
    <row r="10" spans="1:24">
      <c r="A10" s="19"/>
      <c r="B10" s="20" t="s">
        <v>106</v>
      </c>
      <c r="C10" s="21"/>
      <c r="D10" s="22"/>
      <c r="E10" s="22">
        <v>0.007</v>
      </c>
      <c r="F10" s="22"/>
      <c r="G10" s="22"/>
      <c r="H10" s="23">
        <v>0.0006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63"/>
      <c r="U10" s="63"/>
      <c r="V10" s="63"/>
      <c r="W10" s="63"/>
      <c r="X10" s="74"/>
    </row>
    <row r="11" spans="1:24">
      <c r="A11" s="19"/>
      <c r="B11" s="24" t="s">
        <v>30</v>
      </c>
      <c r="C11" s="21"/>
      <c r="D11" s="22">
        <v>0.0103</v>
      </c>
      <c r="E11" s="22"/>
      <c r="F11" s="22"/>
      <c r="G11" s="22"/>
      <c r="H11" s="23"/>
      <c r="I11" s="22">
        <v>0.03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63"/>
      <c r="U11" s="63"/>
      <c r="V11" s="63"/>
      <c r="W11" s="63"/>
      <c r="X11" s="74"/>
    </row>
    <row r="12" spans="1:24">
      <c r="A12" s="19"/>
      <c r="B12" s="20"/>
      <c r="C12" s="21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63"/>
      <c r="U12" s="63"/>
      <c r="V12" s="63"/>
      <c r="W12" s="63"/>
      <c r="X12" s="74"/>
    </row>
    <row r="13" ht="13.95" spans="1:24">
      <c r="A13" s="25"/>
      <c r="B13" s="26"/>
      <c r="C13" s="27"/>
      <c r="D13" s="28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64"/>
      <c r="U13" s="64"/>
      <c r="V13" s="64"/>
      <c r="W13" s="64"/>
      <c r="X13" s="74"/>
    </row>
    <row r="14" spans="1:24">
      <c r="A14" s="14" t="s">
        <v>31</v>
      </c>
      <c r="B14" s="15" t="s">
        <v>68</v>
      </c>
      <c r="C14" s="16"/>
      <c r="D14" s="17"/>
      <c r="E14" s="17"/>
      <c r="F14" s="17"/>
      <c r="G14" s="1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0.118</v>
      </c>
      <c r="T14" s="62"/>
      <c r="U14" s="62"/>
      <c r="V14" s="62"/>
      <c r="W14" s="62"/>
      <c r="X14" s="74"/>
    </row>
    <row r="15" spans="1:24">
      <c r="A15" s="19"/>
      <c r="B15" s="20"/>
      <c r="C15" s="21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 t="s">
        <v>163</v>
      </c>
      <c r="T15" s="63"/>
      <c r="U15" s="63"/>
      <c r="V15" s="63"/>
      <c r="W15" s="63"/>
      <c r="X15" s="74"/>
    </row>
    <row r="16" spans="1:24">
      <c r="A16" s="19"/>
      <c r="B16" s="20"/>
      <c r="C16" s="21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63"/>
      <c r="U16" s="63"/>
      <c r="V16" s="63"/>
      <c r="W16" s="63"/>
      <c r="X16" s="74"/>
    </row>
    <row r="17" ht="13.95" spans="1:24">
      <c r="A17" s="30"/>
      <c r="B17" s="31"/>
      <c r="C17" s="32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5"/>
      <c r="U17" s="65"/>
      <c r="V17" s="65"/>
      <c r="W17" s="65"/>
      <c r="X17" s="74"/>
    </row>
    <row r="18" spans="1:24">
      <c r="A18" s="35" t="s">
        <v>32</v>
      </c>
      <c r="B18" s="36" t="s">
        <v>74</v>
      </c>
      <c r="C18" s="16"/>
      <c r="D18" s="17"/>
      <c r="E18" s="17"/>
      <c r="F18" s="17">
        <v>0.005</v>
      </c>
      <c r="G18" s="17"/>
      <c r="H18" s="18"/>
      <c r="I18" s="17"/>
      <c r="J18" s="17"/>
      <c r="K18" s="17"/>
      <c r="L18" s="17">
        <v>0.079</v>
      </c>
      <c r="M18" s="17">
        <v>0.0104</v>
      </c>
      <c r="N18" s="17">
        <v>0.0113</v>
      </c>
      <c r="O18" s="17">
        <v>0.00234</v>
      </c>
      <c r="P18" s="17">
        <v>0.038</v>
      </c>
      <c r="Q18" s="17">
        <v>0.038</v>
      </c>
      <c r="R18" s="17">
        <v>0.00648</v>
      </c>
      <c r="S18" s="17"/>
      <c r="T18" s="62"/>
      <c r="U18" s="62"/>
      <c r="V18" s="62"/>
      <c r="W18" s="62"/>
      <c r="X18" s="74"/>
    </row>
    <row r="19" spans="1:24">
      <c r="A19" s="37"/>
      <c r="B19" s="38" t="s">
        <v>75</v>
      </c>
      <c r="C19" s="21"/>
      <c r="D19" s="22"/>
      <c r="E19" s="22"/>
      <c r="F19" s="22"/>
      <c r="G19" s="22"/>
      <c r="H19" s="23"/>
      <c r="I19" s="22"/>
      <c r="J19" s="22"/>
      <c r="K19" s="22"/>
      <c r="L19" s="22"/>
      <c r="M19" s="22">
        <v>0.012</v>
      </c>
      <c r="N19" s="22">
        <v>0.008</v>
      </c>
      <c r="O19" s="22">
        <v>0.00343</v>
      </c>
      <c r="P19" s="22"/>
      <c r="Q19" s="22"/>
      <c r="R19" s="22">
        <v>0.00345</v>
      </c>
      <c r="S19" s="22"/>
      <c r="T19" s="63">
        <v>0.07633</v>
      </c>
      <c r="U19" s="63"/>
      <c r="V19" s="63"/>
      <c r="W19" s="63"/>
      <c r="X19" s="74"/>
    </row>
    <row r="20" spans="1:24">
      <c r="A20" s="37"/>
      <c r="B20" s="38" t="s">
        <v>116</v>
      </c>
      <c r="C20" s="21">
        <v>0.042</v>
      </c>
      <c r="D20" s="22">
        <v>0.005</v>
      </c>
      <c r="E20" s="22"/>
      <c r="F20" s="22"/>
      <c r="G20" s="22"/>
      <c r="H20" s="23"/>
      <c r="I20" s="22"/>
      <c r="J20" s="22"/>
      <c r="K20" s="22"/>
      <c r="L20" s="22">
        <v>0.191</v>
      </c>
      <c r="M20" s="22"/>
      <c r="N20" s="22"/>
      <c r="O20" s="22"/>
      <c r="P20" s="22"/>
      <c r="Q20" s="22"/>
      <c r="R20" s="22"/>
      <c r="S20" s="22"/>
      <c r="T20" s="63"/>
      <c r="U20" s="63"/>
      <c r="V20" s="63"/>
      <c r="W20" s="63"/>
      <c r="X20" s="74"/>
    </row>
    <row r="21" spans="1:24">
      <c r="A21" s="37"/>
      <c r="B21" s="39" t="s">
        <v>164</v>
      </c>
      <c r="C21" s="21"/>
      <c r="D21" s="22"/>
      <c r="E21" s="22">
        <v>0.008</v>
      </c>
      <c r="F21" s="22"/>
      <c r="G21" s="22"/>
      <c r="H21" s="23"/>
      <c r="I21" s="22"/>
      <c r="J21" s="22"/>
      <c r="K21" s="22">
        <v>0.01</v>
      </c>
      <c r="L21" s="22"/>
      <c r="M21" s="22"/>
      <c r="N21" s="22"/>
      <c r="O21" s="22"/>
      <c r="P21" s="22"/>
      <c r="Q21" s="22"/>
      <c r="R21" s="22"/>
      <c r="S21" s="22">
        <v>0.027</v>
      </c>
      <c r="T21" s="63"/>
      <c r="U21" s="63"/>
      <c r="V21" s="63"/>
      <c r="W21" s="63"/>
      <c r="X21" s="74"/>
    </row>
    <row r="22" spans="1:24">
      <c r="A22" s="37"/>
      <c r="B22" s="24" t="s">
        <v>36</v>
      </c>
      <c r="C22" s="21"/>
      <c r="D22" s="22"/>
      <c r="E22" s="22"/>
      <c r="F22" s="22"/>
      <c r="G22" s="22"/>
      <c r="H22" s="23"/>
      <c r="I22" s="22"/>
      <c r="J22" s="22">
        <v>0.0465</v>
      </c>
      <c r="K22" s="22"/>
      <c r="L22" s="22"/>
      <c r="M22" s="22"/>
      <c r="N22" s="22"/>
      <c r="O22" s="22"/>
      <c r="P22" s="22"/>
      <c r="Q22" s="22"/>
      <c r="R22" s="22"/>
      <c r="S22" s="22"/>
      <c r="T22" s="63"/>
      <c r="U22" s="63"/>
      <c r="V22" s="63"/>
      <c r="W22" s="63"/>
      <c r="X22" s="74"/>
    </row>
    <row r="23" ht="13.95" spans="1:24">
      <c r="A23" s="40"/>
      <c r="B23" s="41"/>
      <c r="C23" s="27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64"/>
      <c r="U23" s="64"/>
      <c r="V23" s="64"/>
      <c r="W23" s="64"/>
      <c r="X23" s="74"/>
    </row>
    <row r="24" spans="1:24">
      <c r="A24" s="35" t="s">
        <v>37</v>
      </c>
      <c r="B24" s="15" t="s">
        <v>88</v>
      </c>
      <c r="C24" s="16">
        <v>0.0344</v>
      </c>
      <c r="D24" s="17">
        <v>0.0022</v>
      </c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2"/>
      <c r="U24" s="62"/>
      <c r="V24" s="62">
        <v>145</v>
      </c>
      <c r="W24" s="62"/>
      <c r="X24" s="74"/>
    </row>
    <row r="25" spans="1:24">
      <c r="A25" s="37"/>
      <c r="B25" s="20" t="s">
        <v>106</v>
      </c>
      <c r="C25" s="21"/>
      <c r="D25" s="22"/>
      <c r="E25" s="22">
        <v>0.0074</v>
      </c>
      <c r="F25" s="22"/>
      <c r="G25" s="22"/>
      <c r="H25" s="23">
        <v>0.0006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63"/>
      <c r="U25" s="63"/>
      <c r="V25" s="63"/>
      <c r="W25" s="63"/>
      <c r="X25" s="74"/>
    </row>
    <row r="26" spans="1:24">
      <c r="A26" s="37"/>
      <c r="B26" s="116" t="s">
        <v>36</v>
      </c>
      <c r="C26" s="125"/>
      <c r="D26" s="126"/>
      <c r="E26" s="126"/>
      <c r="F26" s="126"/>
      <c r="G26" s="126"/>
      <c r="H26" s="127"/>
      <c r="I26" s="33"/>
      <c r="J26" s="33">
        <v>0.0115</v>
      </c>
      <c r="K26" s="33"/>
      <c r="L26" s="33"/>
      <c r="M26" s="33"/>
      <c r="N26" s="33"/>
      <c r="O26" s="33"/>
      <c r="P26" s="33"/>
      <c r="Q26" s="33"/>
      <c r="R26" s="33"/>
      <c r="S26" s="33"/>
      <c r="T26" s="65"/>
      <c r="U26" s="65"/>
      <c r="V26" s="65"/>
      <c r="W26" s="65"/>
      <c r="X26" s="74"/>
    </row>
    <row r="27" spans="1:24">
      <c r="A27" s="37"/>
      <c r="B27" s="116" t="s">
        <v>165</v>
      </c>
      <c r="C27" s="125"/>
      <c r="D27" s="126"/>
      <c r="E27" s="126"/>
      <c r="F27" s="126"/>
      <c r="G27" s="126"/>
      <c r="H27" s="12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65"/>
      <c r="U27" s="65">
        <v>12.5</v>
      </c>
      <c r="V27" s="65"/>
      <c r="W27" s="65">
        <v>1</v>
      </c>
      <c r="X27" s="74"/>
    </row>
    <row r="28" ht="13.95" spans="1:24">
      <c r="A28" s="40"/>
      <c r="B28" s="26"/>
      <c r="C28" s="27"/>
      <c r="D28" s="28"/>
      <c r="E28" s="28"/>
      <c r="F28" s="28"/>
      <c r="G28" s="28"/>
      <c r="H28" s="2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64"/>
      <c r="U28" s="64"/>
      <c r="V28" s="64"/>
      <c r="W28" s="64"/>
      <c r="X28" s="75"/>
    </row>
    <row r="29" ht="15.6" spans="1:24">
      <c r="A29" s="42" t="s">
        <v>41</v>
      </c>
      <c r="B29" s="43"/>
      <c r="C29" s="16">
        <f t="shared" ref="C29:U29" si="0">SUM(C9:C28)</f>
        <v>0.2268</v>
      </c>
      <c r="D29" s="17">
        <f t="shared" si="0"/>
        <v>0.0175</v>
      </c>
      <c r="E29" s="17">
        <f t="shared" si="0"/>
        <v>0.0278</v>
      </c>
      <c r="F29" s="17">
        <f t="shared" si="0"/>
        <v>0.005</v>
      </c>
      <c r="G29" s="17">
        <f t="shared" si="0"/>
        <v>0.025</v>
      </c>
      <c r="H29" s="18">
        <f t="shared" si="0"/>
        <v>0.0012</v>
      </c>
      <c r="I29" s="17">
        <f t="shared" si="0"/>
        <v>0.03</v>
      </c>
      <c r="J29" s="17">
        <f t="shared" si="0"/>
        <v>0.058</v>
      </c>
      <c r="K29" s="17">
        <f t="shared" si="0"/>
        <v>0.01</v>
      </c>
      <c r="L29" s="17">
        <f t="shared" si="0"/>
        <v>0.27</v>
      </c>
      <c r="M29" s="17">
        <f t="shared" si="0"/>
        <v>0.0224</v>
      </c>
      <c r="N29" s="17">
        <f t="shared" si="0"/>
        <v>0.0193</v>
      </c>
      <c r="O29" s="17">
        <f t="shared" si="0"/>
        <v>0.00577</v>
      </c>
      <c r="P29" s="17">
        <f t="shared" si="0"/>
        <v>0.038</v>
      </c>
      <c r="Q29" s="17">
        <f t="shared" si="0"/>
        <v>0.038</v>
      </c>
      <c r="R29" s="17">
        <f t="shared" si="0"/>
        <v>0.00993</v>
      </c>
      <c r="S29" s="17">
        <f t="shared" si="0"/>
        <v>0.145</v>
      </c>
      <c r="T29" s="17">
        <f t="shared" si="0"/>
        <v>0.07633</v>
      </c>
      <c r="U29" s="17">
        <f t="shared" si="0"/>
        <v>12.5</v>
      </c>
      <c r="V29" s="17">
        <v>145</v>
      </c>
      <c r="W29" s="62">
        <v>1</v>
      </c>
      <c r="X29" s="15"/>
    </row>
    <row r="30" ht="15.6" hidden="1" spans="1:24">
      <c r="A30" s="44" t="s">
        <v>42</v>
      </c>
      <c r="B30" s="45"/>
      <c r="C30" s="21">
        <f>97*C29</f>
        <v>21.9996</v>
      </c>
      <c r="D30" s="21">
        <f t="shared" ref="D30:V30" si="1">97*D29</f>
        <v>1.6975</v>
      </c>
      <c r="E30" s="21">
        <f t="shared" si="1"/>
        <v>2.6966</v>
      </c>
      <c r="F30" s="21">
        <f t="shared" si="1"/>
        <v>0.485</v>
      </c>
      <c r="G30" s="21">
        <f t="shared" si="1"/>
        <v>2.425</v>
      </c>
      <c r="H30" s="21">
        <f t="shared" si="1"/>
        <v>0.1164</v>
      </c>
      <c r="I30" s="21">
        <f t="shared" si="1"/>
        <v>2.91</v>
      </c>
      <c r="J30" s="21">
        <f t="shared" si="1"/>
        <v>5.626</v>
      </c>
      <c r="K30" s="21">
        <f t="shared" si="1"/>
        <v>0.97</v>
      </c>
      <c r="L30" s="21">
        <f t="shared" si="1"/>
        <v>26.19</v>
      </c>
      <c r="M30" s="21">
        <f t="shared" si="1"/>
        <v>2.1728</v>
      </c>
      <c r="N30" s="21">
        <f t="shared" si="1"/>
        <v>1.8721</v>
      </c>
      <c r="O30" s="21">
        <f t="shared" si="1"/>
        <v>0.55969</v>
      </c>
      <c r="P30" s="21">
        <f t="shared" si="1"/>
        <v>3.686</v>
      </c>
      <c r="Q30" s="21">
        <f t="shared" si="1"/>
        <v>3.686</v>
      </c>
      <c r="R30" s="21">
        <f t="shared" si="1"/>
        <v>0.96321</v>
      </c>
      <c r="S30" s="21">
        <f t="shared" si="1"/>
        <v>14.065</v>
      </c>
      <c r="T30" s="21">
        <f t="shared" si="1"/>
        <v>7.40401</v>
      </c>
      <c r="U30" s="21">
        <v>13</v>
      </c>
      <c r="V30" s="21">
        <v>145</v>
      </c>
      <c r="W30" s="21">
        <v>1</v>
      </c>
      <c r="X30" s="129"/>
    </row>
    <row r="31" ht="15.6" spans="1:24">
      <c r="A31" s="44" t="s">
        <v>42</v>
      </c>
      <c r="B31" s="45"/>
      <c r="C31" s="47">
        <f t="shared" ref="C31:T31" si="2">ROUND(C30,2)</f>
        <v>22</v>
      </c>
      <c r="D31" s="48">
        <f t="shared" si="2"/>
        <v>1.7</v>
      </c>
      <c r="E31" s="48">
        <f t="shared" si="2"/>
        <v>2.7</v>
      </c>
      <c r="F31" s="48">
        <f t="shared" si="2"/>
        <v>0.49</v>
      </c>
      <c r="G31" s="48">
        <f t="shared" si="2"/>
        <v>2.43</v>
      </c>
      <c r="H31" s="48">
        <f t="shared" si="2"/>
        <v>0.12</v>
      </c>
      <c r="I31" s="48">
        <f t="shared" si="2"/>
        <v>2.91</v>
      </c>
      <c r="J31" s="48">
        <f t="shared" si="2"/>
        <v>5.63</v>
      </c>
      <c r="K31" s="48">
        <f t="shared" si="2"/>
        <v>0.97</v>
      </c>
      <c r="L31" s="48">
        <f t="shared" si="2"/>
        <v>26.19</v>
      </c>
      <c r="M31" s="66">
        <f t="shared" si="2"/>
        <v>2.17</v>
      </c>
      <c r="N31" s="66">
        <f t="shared" si="2"/>
        <v>1.87</v>
      </c>
      <c r="O31" s="66">
        <f t="shared" si="2"/>
        <v>0.56</v>
      </c>
      <c r="P31" s="66">
        <f t="shared" si="2"/>
        <v>3.69</v>
      </c>
      <c r="Q31" s="66">
        <f t="shared" si="2"/>
        <v>3.69</v>
      </c>
      <c r="R31" s="66">
        <f t="shared" si="2"/>
        <v>0.96</v>
      </c>
      <c r="S31" s="66">
        <f t="shared" si="2"/>
        <v>14.07</v>
      </c>
      <c r="T31" s="66">
        <f t="shared" si="2"/>
        <v>7.4</v>
      </c>
      <c r="U31" s="66">
        <v>13</v>
      </c>
      <c r="V31" s="66">
        <v>145</v>
      </c>
      <c r="W31" s="67">
        <v>1</v>
      </c>
      <c r="X31" s="129"/>
    </row>
    <row r="32" ht="15.6" spans="1:24">
      <c r="A32" s="44" t="s">
        <v>43</v>
      </c>
      <c r="B32" s="45"/>
      <c r="C32" s="47">
        <v>81</v>
      </c>
      <c r="D32" s="49">
        <v>800</v>
      </c>
      <c r="E32" s="49">
        <v>85</v>
      </c>
      <c r="F32" s="48">
        <v>60</v>
      </c>
      <c r="G32" s="48">
        <v>88</v>
      </c>
      <c r="H32" s="49">
        <v>1400</v>
      </c>
      <c r="I32" s="49">
        <v>62.37</v>
      </c>
      <c r="J32" s="49">
        <v>39.5</v>
      </c>
      <c r="K32" s="48">
        <v>400</v>
      </c>
      <c r="L32" s="48">
        <v>48</v>
      </c>
      <c r="M32" s="48">
        <v>50</v>
      </c>
      <c r="N32" s="66">
        <v>80</v>
      </c>
      <c r="O32" s="66">
        <v>220</v>
      </c>
      <c r="P32" s="66">
        <v>300</v>
      </c>
      <c r="Q32" s="66">
        <v>170</v>
      </c>
      <c r="R32" s="66">
        <v>444</v>
      </c>
      <c r="S32" s="66">
        <v>134</v>
      </c>
      <c r="T32" s="66">
        <v>250</v>
      </c>
      <c r="U32" s="66">
        <v>35</v>
      </c>
      <c r="V32" s="66">
        <v>7.5</v>
      </c>
      <c r="W32" s="67">
        <v>13</v>
      </c>
      <c r="X32" s="77"/>
    </row>
    <row r="33" ht="16.35" spans="1:24">
      <c r="A33" s="50" t="s">
        <v>44</v>
      </c>
      <c r="B33" s="51"/>
      <c r="C33" s="128">
        <f t="shared" ref="C33:W33" si="3">C31*C32</f>
        <v>1782</v>
      </c>
      <c r="D33" s="128">
        <f t="shared" si="3"/>
        <v>1360</v>
      </c>
      <c r="E33" s="128">
        <f t="shared" si="3"/>
        <v>229.5</v>
      </c>
      <c r="F33" s="128">
        <f t="shared" si="3"/>
        <v>29.4</v>
      </c>
      <c r="G33" s="128">
        <f t="shared" si="3"/>
        <v>213.84</v>
      </c>
      <c r="H33" s="128">
        <f t="shared" si="3"/>
        <v>168</v>
      </c>
      <c r="I33" s="128">
        <f t="shared" si="3"/>
        <v>181.4967</v>
      </c>
      <c r="J33" s="128">
        <f t="shared" si="3"/>
        <v>222.385</v>
      </c>
      <c r="K33" s="128">
        <f t="shared" si="3"/>
        <v>388</v>
      </c>
      <c r="L33" s="128">
        <f t="shared" si="3"/>
        <v>1257.12</v>
      </c>
      <c r="M33" s="128">
        <f t="shared" si="3"/>
        <v>108.5</v>
      </c>
      <c r="N33" s="128">
        <f t="shared" si="3"/>
        <v>149.6</v>
      </c>
      <c r="O33" s="128">
        <f t="shared" si="3"/>
        <v>123.2</v>
      </c>
      <c r="P33" s="128">
        <f t="shared" si="3"/>
        <v>1107</v>
      </c>
      <c r="Q33" s="128">
        <f t="shared" si="3"/>
        <v>627.3</v>
      </c>
      <c r="R33" s="128">
        <f t="shared" si="3"/>
        <v>426.24</v>
      </c>
      <c r="S33" s="128">
        <f t="shared" si="3"/>
        <v>1885.38</v>
      </c>
      <c r="T33" s="128">
        <f t="shared" si="3"/>
        <v>1850</v>
      </c>
      <c r="U33" s="128">
        <f t="shared" si="3"/>
        <v>455</v>
      </c>
      <c r="V33" s="128">
        <f t="shared" si="3"/>
        <v>1087.5</v>
      </c>
      <c r="W33" s="128">
        <f t="shared" si="3"/>
        <v>13</v>
      </c>
      <c r="X33" s="78">
        <f>SUM(C33:W33)</f>
        <v>13664.4617</v>
      </c>
    </row>
    <row r="34" ht="15.6" spans="1:24">
      <c r="A34" s="53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>
        <f>X33/X2</f>
        <v>140.870739175258</v>
      </c>
    </row>
    <row r="35" customFormat="1" ht="27" customHeight="1" spans="2:13">
      <c r="B35" s="55" t="s">
        <v>45</v>
      </c>
      <c r="L35" s="56"/>
      <c r="M35" s="57"/>
    </row>
    <row r="36" customFormat="1" ht="27" customHeight="1" spans="2:19">
      <c r="B36" s="55" t="s">
        <v>46</v>
      </c>
      <c r="L36" s="56"/>
      <c r="M36" s="57"/>
      <c r="N36"/>
      <c r="P36" t="s">
        <v>143</v>
      </c>
      <c r="Q36" s="68" t="s">
        <v>144</v>
      </c>
      <c r="R36" s="68"/>
      <c r="S36" s="68"/>
    </row>
    <row r="37" customFormat="1" ht="27" customHeight="1" spans="2:18">
      <c r="B37" s="55" t="s">
        <v>47</v>
      </c>
      <c r="O37" t="s">
        <v>145</v>
      </c>
      <c r="P37" s="58" t="s">
        <v>146</v>
      </c>
      <c r="Q37" s="58"/>
      <c r="R37" s="58"/>
    </row>
  </sheetData>
  <mergeCells count="37">
    <mergeCell ref="A1:X1"/>
    <mergeCell ref="A29:B29"/>
    <mergeCell ref="A30:B30"/>
    <mergeCell ref="A31:B31"/>
    <mergeCell ref="A32:B32"/>
    <mergeCell ref="A33:B33"/>
    <mergeCell ref="A34:B34"/>
    <mergeCell ref="P37:R37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B36"/>
  <sheetViews>
    <sheetView workbookViewId="0">
      <pane ySplit="7" topLeftCell="A22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2.6666666666667" customWidth="1"/>
    <col min="3" max="3" width="7.11111111111111" customWidth="1"/>
    <col min="4" max="4" width="7.22222222222222" customWidth="1"/>
    <col min="5" max="5" width="6.33333333333333" customWidth="1"/>
    <col min="6" max="6" width="6.22222222222222" customWidth="1"/>
    <col min="7" max="7" width="7" customWidth="1"/>
    <col min="8" max="9" width="6.11111111111111" customWidth="1"/>
    <col min="10" max="10" width="6.66666666666667" customWidth="1"/>
    <col min="11" max="11" width="6.33333333333333" customWidth="1"/>
    <col min="12" max="12" width="7" customWidth="1"/>
    <col min="13" max="13" width="6" customWidth="1"/>
    <col min="14" max="15" width="6.55555555555556" customWidth="1"/>
    <col min="16" max="16" width="6.44444444444444" customWidth="1"/>
    <col min="17" max="17" width="6.55555555555556" customWidth="1"/>
    <col min="18" max="18" width="7.22222222222222" customWidth="1"/>
    <col min="19" max="19" width="6.55555555555556" customWidth="1"/>
    <col min="20" max="20" width="6.33333333333333" customWidth="1"/>
    <col min="21" max="21" width="6.11111111111111" customWidth="1"/>
    <col min="22" max="22" width="6" customWidth="1"/>
    <col min="23" max="23" width="5.22222222222222" customWidth="1"/>
    <col min="24" max="24" width="6.33333333333333" customWidth="1"/>
    <col min="25" max="25" width="6.55555555555556" customWidth="1"/>
    <col min="26" max="27" width="6" customWidth="1"/>
    <col min="28" max="28" width="8.11111111111111" customWidth="1"/>
  </cols>
  <sheetData>
    <row r="1" s="1" customFormat="1" ht="43" customHeight="1" spans="1:1">
      <c r="A1" s="1" t="s">
        <v>0</v>
      </c>
    </row>
    <row r="2" customHeight="1" spans="1:28">
      <c r="A2" s="2"/>
      <c r="B2" s="111" t="s">
        <v>166</v>
      </c>
      <c r="C2" s="81" t="s">
        <v>2</v>
      </c>
      <c r="D2" s="4" t="s">
        <v>3</v>
      </c>
      <c r="E2" s="4" t="s">
        <v>4</v>
      </c>
      <c r="F2" s="4" t="s">
        <v>80</v>
      </c>
      <c r="G2" s="4" t="s">
        <v>5</v>
      </c>
      <c r="H2" s="4" t="s">
        <v>8</v>
      </c>
      <c r="I2" s="4" t="s">
        <v>9</v>
      </c>
      <c r="J2" s="4" t="s">
        <v>71</v>
      </c>
      <c r="K2" s="4" t="s">
        <v>81</v>
      </c>
      <c r="L2" s="4" t="s">
        <v>119</v>
      </c>
      <c r="M2" s="4" t="s">
        <v>14</v>
      </c>
      <c r="N2" s="4" t="s">
        <v>15</v>
      </c>
      <c r="O2" s="4" t="s">
        <v>18</v>
      </c>
      <c r="P2" s="4" t="s">
        <v>16</v>
      </c>
      <c r="Q2" s="4" t="s">
        <v>13</v>
      </c>
      <c r="R2" s="4" t="s">
        <v>53</v>
      </c>
      <c r="S2" s="4" t="s">
        <v>7</v>
      </c>
      <c r="T2" s="4" t="s">
        <v>20</v>
      </c>
      <c r="U2" s="4" t="s">
        <v>66</v>
      </c>
      <c r="V2" s="4" t="s">
        <v>17</v>
      </c>
      <c r="W2" s="4" t="s">
        <v>22</v>
      </c>
      <c r="X2" s="4" t="s">
        <v>120</v>
      </c>
      <c r="Y2" s="4" t="s">
        <v>72</v>
      </c>
      <c r="Z2" s="4" t="s">
        <v>83</v>
      </c>
      <c r="AA2" s="4" t="s">
        <v>56</v>
      </c>
      <c r="AB2" s="101">
        <v>94</v>
      </c>
    </row>
    <row r="3" spans="1:28">
      <c r="A3" s="5"/>
      <c r="B3" s="112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02"/>
    </row>
    <row r="4" spans="1:28">
      <c r="A4" s="5"/>
      <c r="B4" s="112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2"/>
    </row>
    <row r="5" ht="12" customHeight="1" spans="1:28">
      <c r="A5" s="5"/>
      <c r="B5" s="112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02"/>
    </row>
    <row r="6" spans="1:28">
      <c r="A6" s="5"/>
      <c r="B6" s="112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02"/>
    </row>
    <row r="7" ht="28" customHeight="1" spans="1:28">
      <c r="A7" s="113"/>
      <c r="B7" s="114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3"/>
    </row>
    <row r="8" ht="15" customHeight="1" spans="1:28">
      <c r="A8" s="115"/>
      <c r="B8" s="72"/>
      <c r="C8" s="89">
        <v>1</v>
      </c>
      <c r="D8" s="13">
        <v>2</v>
      </c>
      <c r="E8" s="13">
        <v>3</v>
      </c>
      <c r="F8" s="89">
        <v>4</v>
      </c>
      <c r="G8" s="13">
        <v>5</v>
      </c>
      <c r="H8" s="13">
        <v>6</v>
      </c>
      <c r="I8" s="89">
        <v>7</v>
      </c>
      <c r="J8" s="13">
        <v>8</v>
      </c>
      <c r="K8" s="13">
        <v>9</v>
      </c>
      <c r="L8" s="89">
        <v>10</v>
      </c>
      <c r="M8" s="13">
        <v>11</v>
      </c>
      <c r="N8" s="13">
        <v>12</v>
      </c>
      <c r="O8" s="89">
        <v>13</v>
      </c>
      <c r="P8" s="13">
        <v>14</v>
      </c>
      <c r="Q8" s="13">
        <v>15</v>
      </c>
      <c r="R8" s="89">
        <v>16</v>
      </c>
      <c r="S8" s="13">
        <v>17</v>
      </c>
      <c r="T8" s="13">
        <v>18</v>
      </c>
      <c r="U8" s="89">
        <v>19</v>
      </c>
      <c r="V8" s="13">
        <v>20</v>
      </c>
      <c r="W8" s="13">
        <v>21</v>
      </c>
      <c r="X8" s="89">
        <v>22</v>
      </c>
      <c r="Y8" s="13">
        <v>23</v>
      </c>
      <c r="Z8" s="13">
        <v>24</v>
      </c>
      <c r="AA8" s="89">
        <v>25</v>
      </c>
      <c r="AB8" s="117" t="s">
        <v>25</v>
      </c>
    </row>
    <row r="9" spans="1:28">
      <c r="A9" s="14" t="s">
        <v>26</v>
      </c>
      <c r="B9" s="15" t="s">
        <v>121</v>
      </c>
      <c r="C9" s="16">
        <v>0.1458</v>
      </c>
      <c r="D9" s="17"/>
      <c r="E9" s="17">
        <v>0.00544</v>
      </c>
      <c r="F9" s="17">
        <v>0.0257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73" t="s">
        <v>156</v>
      </c>
    </row>
    <row r="10" spans="1:28">
      <c r="A10" s="19"/>
      <c r="B10" s="20" t="s">
        <v>29</v>
      </c>
      <c r="C10" s="21"/>
      <c r="D10" s="22"/>
      <c r="E10" s="22">
        <v>0.0074</v>
      </c>
      <c r="F10" s="22"/>
      <c r="G10" s="23">
        <v>0.00062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74"/>
    </row>
    <row r="11" spans="1:28">
      <c r="A11" s="19"/>
      <c r="B11" s="24" t="s">
        <v>107</v>
      </c>
      <c r="C11" s="21"/>
      <c r="D11" s="22">
        <v>0.0104</v>
      </c>
      <c r="E11" s="22"/>
      <c r="F11" s="22"/>
      <c r="G11" s="23"/>
      <c r="H11" s="22">
        <v>0.0303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74"/>
    </row>
    <row r="12" spans="1:28">
      <c r="A12" s="19"/>
      <c r="B12" s="20"/>
      <c r="C12" s="21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74"/>
    </row>
    <row r="13" ht="13.95" spans="1:28">
      <c r="A13" s="25"/>
      <c r="B13" s="26"/>
      <c r="C13" s="27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4"/>
    </row>
    <row r="14" spans="1:28">
      <c r="A14" s="14" t="s">
        <v>31</v>
      </c>
      <c r="B14" s="15" t="s">
        <v>119</v>
      </c>
      <c r="C14" s="16"/>
      <c r="D14" s="17"/>
      <c r="E14" s="17"/>
      <c r="F14" s="17"/>
      <c r="G14" s="18"/>
      <c r="H14" s="17"/>
      <c r="I14" s="17"/>
      <c r="J14" s="17"/>
      <c r="K14" s="17"/>
      <c r="L14" s="17">
        <v>0.1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74"/>
    </row>
    <row r="15" spans="1:28">
      <c r="A15" s="19"/>
      <c r="B15" s="20"/>
      <c r="C15" s="21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74"/>
    </row>
    <row r="16" spans="1:28">
      <c r="A16" s="19"/>
      <c r="B16" s="20"/>
      <c r="C16" s="21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74"/>
    </row>
    <row r="17" ht="13.95" spans="1:28">
      <c r="A17" s="30"/>
      <c r="B17" s="31"/>
      <c r="C17" s="32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74"/>
    </row>
    <row r="18" ht="26" customHeight="1" spans="1:28">
      <c r="A18" s="35" t="s">
        <v>32</v>
      </c>
      <c r="B18" s="36" t="s">
        <v>108</v>
      </c>
      <c r="C18" s="16"/>
      <c r="D18" s="17"/>
      <c r="E18" s="17">
        <v>0.0014</v>
      </c>
      <c r="F18" s="17"/>
      <c r="G18" s="18"/>
      <c r="H18" s="17"/>
      <c r="I18" s="17"/>
      <c r="J18" s="17"/>
      <c r="K18" s="17">
        <v>0.0724</v>
      </c>
      <c r="L18" s="17"/>
      <c r="M18" s="17">
        <v>0.0114</v>
      </c>
      <c r="N18" s="17">
        <v>0.01</v>
      </c>
      <c r="O18" s="17"/>
      <c r="P18" s="17">
        <v>0.0023</v>
      </c>
      <c r="Q18" s="17">
        <v>0.0959</v>
      </c>
      <c r="R18" s="17">
        <v>0.0783</v>
      </c>
      <c r="S18" s="17"/>
      <c r="T18" s="17">
        <v>0.0067</v>
      </c>
      <c r="U18" s="17"/>
      <c r="V18" s="17"/>
      <c r="W18" s="17"/>
      <c r="X18" s="17"/>
      <c r="Y18" s="17"/>
      <c r="Z18" s="17"/>
      <c r="AA18" s="17"/>
      <c r="AB18" s="74"/>
    </row>
    <row r="19" ht="14" customHeight="1" spans="1:28">
      <c r="A19" s="37"/>
      <c r="B19" s="38" t="s">
        <v>142</v>
      </c>
      <c r="C19" s="21"/>
      <c r="D19" s="22"/>
      <c r="E19" s="22"/>
      <c r="F19" s="22"/>
      <c r="G19" s="23"/>
      <c r="H19" s="22"/>
      <c r="I19" s="22"/>
      <c r="J19" s="22"/>
      <c r="K19" s="22"/>
      <c r="L19" s="22"/>
      <c r="M19" s="22">
        <v>0.008</v>
      </c>
      <c r="N19" s="22">
        <v>0.015</v>
      </c>
      <c r="O19" s="22"/>
      <c r="P19" s="22">
        <v>0.0062</v>
      </c>
      <c r="Q19" s="22"/>
      <c r="R19" s="22">
        <v>0.0774</v>
      </c>
      <c r="S19" s="22"/>
      <c r="T19" s="22"/>
      <c r="U19" s="22">
        <v>0.04</v>
      </c>
      <c r="V19" s="22"/>
      <c r="W19" s="22"/>
      <c r="X19" s="22"/>
      <c r="Y19" s="22"/>
      <c r="Z19" s="22"/>
      <c r="AA19" s="22"/>
      <c r="AB19" s="74"/>
    </row>
    <row r="20" ht="12" customHeight="1" spans="1:28">
      <c r="A20" s="37"/>
      <c r="B20" s="38" t="s">
        <v>35</v>
      </c>
      <c r="C20" s="21"/>
      <c r="D20" s="22"/>
      <c r="E20" s="22">
        <v>0.0083</v>
      </c>
      <c r="F20" s="22"/>
      <c r="G20" s="23"/>
      <c r="H20" s="22"/>
      <c r="I20" s="22"/>
      <c r="J20" s="22"/>
      <c r="K20" s="22"/>
      <c r="L20" s="22"/>
      <c r="M20" s="22"/>
      <c r="N20" s="22"/>
      <c r="O20" s="22">
        <v>0.0182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74"/>
    </row>
    <row r="21" spans="1:28">
      <c r="A21" s="37"/>
      <c r="B21" s="24" t="s">
        <v>36</v>
      </c>
      <c r="C21" s="21"/>
      <c r="D21" s="22"/>
      <c r="E21" s="22"/>
      <c r="F21" s="22"/>
      <c r="G21" s="23"/>
      <c r="H21" s="22"/>
      <c r="I21" s="22">
        <v>0.048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74"/>
    </row>
    <row r="22" ht="13.95" spans="1:28">
      <c r="A22" s="40"/>
      <c r="B22" s="41"/>
      <c r="C22" s="27"/>
      <c r="D22" s="28"/>
      <c r="E22" s="28"/>
      <c r="F22" s="28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74"/>
    </row>
    <row r="23" spans="1:28">
      <c r="A23" s="37" t="s">
        <v>37</v>
      </c>
      <c r="B23" s="15" t="s">
        <v>126</v>
      </c>
      <c r="C23" s="21">
        <v>0.0563</v>
      </c>
      <c r="D23" s="22"/>
      <c r="E23" s="22">
        <v>0.0053</v>
      </c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>
        <v>0.0064</v>
      </c>
      <c r="Q23" s="22"/>
      <c r="R23" s="22"/>
      <c r="S23" s="22">
        <v>0.0301</v>
      </c>
      <c r="T23" s="22"/>
      <c r="U23" s="22"/>
      <c r="V23" s="22">
        <v>0.0063</v>
      </c>
      <c r="W23" s="22"/>
      <c r="X23" s="22"/>
      <c r="Y23" s="22"/>
      <c r="Z23" s="22"/>
      <c r="AA23" s="22">
        <v>10</v>
      </c>
      <c r="AB23" s="74"/>
    </row>
    <row r="24" spans="1:28">
      <c r="A24" s="37"/>
      <c r="B24" s="20" t="s">
        <v>40</v>
      </c>
      <c r="C24" s="21"/>
      <c r="D24" s="22"/>
      <c r="E24" s="22">
        <v>0.00731</v>
      </c>
      <c r="F24" s="22"/>
      <c r="G24" s="23">
        <v>0.00057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74"/>
    </row>
    <row r="25" spans="1:28">
      <c r="A25" s="37"/>
      <c r="B25" s="116" t="s">
        <v>127</v>
      </c>
      <c r="C25" s="32"/>
      <c r="D25" s="33"/>
      <c r="E25" s="33">
        <v>0.0074</v>
      </c>
      <c r="F25" s="33"/>
      <c r="G25" s="34"/>
      <c r="H25" s="33"/>
      <c r="I25" s="33"/>
      <c r="J25" s="33">
        <v>0.015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>
        <v>0.0043</v>
      </c>
      <c r="Y25" s="33"/>
      <c r="Z25" s="33"/>
      <c r="AA25" s="33"/>
      <c r="AB25" s="74"/>
    </row>
    <row r="26" spans="1:28">
      <c r="A26" s="37"/>
      <c r="B26" s="116"/>
      <c r="C26" s="32"/>
      <c r="D26" s="33"/>
      <c r="E26" s="33"/>
      <c r="F26" s="33"/>
      <c r="G26" s="34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74"/>
    </row>
    <row r="27" ht="13.95" spans="1:28">
      <c r="A27" s="37"/>
      <c r="B27" s="41"/>
      <c r="C27" s="32"/>
      <c r="D27" s="33"/>
      <c r="E27" s="33"/>
      <c r="F27" s="33"/>
      <c r="G27" s="3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>
        <v>1</v>
      </c>
      <c r="X27" s="33"/>
      <c r="Y27" s="33">
        <v>0.77</v>
      </c>
      <c r="Z27" s="33">
        <v>0.5</v>
      </c>
      <c r="AA27" s="33"/>
      <c r="AB27" s="75"/>
    </row>
    <row r="28" ht="15.6" spans="1:28">
      <c r="A28" s="42" t="s">
        <v>41</v>
      </c>
      <c r="B28" s="43"/>
      <c r="C28" s="16">
        <f>SUM(C9:C27)</f>
        <v>0.2021</v>
      </c>
      <c r="D28" s="17">
        <f>SUM(D9:D27)</f>
        <v>0.0104</v>
      </c>
      <c r="E28" s="17">
        <f>SUM(E9:E27)</f>
        <v>0.04255</v>
      </c>
      <c r="F28" s="17">
        <f>SUM(F9:F27)</f>
        <v>0.0257</v>
      </c>
      <c r="G28" s="18">
        <f>SUM(G9:G27)</f>
        <v>0.00119</v>
      </c>
      <c r="H28" s="17">
        <f t="shared" ref="H28:AA28" si="0">SUM(H9:H27)</f>
        <v>0.0303</v>
      </c>
      <c r="I28" s="17">
        <f t="shared" si="0"/>
        <v>0.048</v>
      </c>
      <c r="J28" s="17">
        <f t="shared" si="0"/>
        <v>0.015</v>
      </c>
      <c r="K28" s="17">
        <f t="shared" si="0"/>
        <v>0.0724</v>
      </c>
      <c r="L28" s="17">
        <f t="shared" si="0"/>
        <v>0.1</v>
      </c>
      <c r="M28" s="17">
        <f t="shared" si="0"/>
        <v>0.0194</v>
      </c>
      <c r="N28" s="17">
        <f t="shared" si="0"/>
        <v>0.025</v>
      </c>
      <c r="O28" s="17">
        <f t="shared" si="0"/>
        <v>0.0182</v>
      </c>
      <c r="P28" s="17">
        <f t="shared" si="0"/>
        <v>0.0149</v>
      </c>
      <c r="Q28" s="17">
        <f t="shared" si="0"/>
        <v>0.0959</v>
      </c>
      <c r="R28" s="17">
        <f t="shared" si="0"/>
        <v>0.1557</v>
      </c>
      <c r="S28" s="17">
        <f t="shared" si="0"/>
        <v>0.0301</v>
      </c>
      <c r="T28" s="17">
        <f t="shared" si="0"/>
        <v>0.0067</v>
      </c>
      <c r="U28" s="17">
        <f t="shared" si="0"/>
        <v>0.04</v>
      </c>
      <c r="V28" s="17">
        <f t="shared" si="0"/>
        <v>0.0063</v>
      </c>
      <c r="W28" s="17">
        <f t="shared" si="0"/>
        <v>1</v>
      </c>
      <c r="X28" s="17">
        <f t="shared" si="0"/>
        <v>0.0043</v>
      </c>
      <c r="Y28" s="17">
        <f t="shared" si="0"/>
        <v>0.77</v>
      </c>
      <c r="Z28" s="17">
        <v>0.5</v>
      </c>
      <c r="AA28" s="17">
        <f t="shared" si="0"/>
        <v>10</v>
      </c>
      <c r="AB28" s="118"/>
    </row>
    <row r="29" ht="15.6" hidden="1" spans="1:28">
      <c r="A29" s="44" t="s">
        <v>42</v>
      </c>
      <c r="B29" s="45"/>
      <c r="C29" s="96">
        <f>94*C28</f>
        <v>18.9974</v>
      </c>
      <c r="D29" s="96">
        <f>94*D28</f>
        <v>0.9776</v>
      </c>
      <c r="E29" s="96">
        <f>94*E28</f>
        <v>3.9997</v>
      </c>
      <c r="F29" s="96">
        <f>94*F28</f>
        <v>2.4158</v>
      </c>
      <c r="G29" s="96">
        <f>94*G28</f>
        <v>0.11186</v>
      </c>
      <c r="H29" s="96">
        <f t="shared" ref="H29:AA29" si="1">94*H28</f>
        <v>2.8482</v>
      </c>
      <c r="I29" s="96">
        <f t="shared" si="1"/>
        <v>4.512</v>
      </c>
      <c r="J29" s="96">
        <f t="shared" si="1"/>
        <v>1.41</v>
      </c>
      <c r="K29" s="96">
        <f t="shared" si="1"/>
        <v>6.8056</v>
      </c>
      <c r="L29" s="96">
        <v>49</v>
      </c>
      <c r="M29" s="96">
        <f t="shared" si="1"/>
        <v>1.8236</v>
      </c>
      <c r="N29" s="96">
        <f t="shared" si="1"/>
        <v>2.35</v>
      </c>
      <c r="O29" s="96">
        <f t="shared" si="1"/>
        <v>1.7108</v>
      </c>
      <c r="P29" s="96">
        <f t="shared" si="1"/>
        <v>1.4006</v>
      </c>
      <c r="Q29" s="96">
        <f t="shared" si="1"/>
        <v>9.0146</v>
      </c>
      <c r="R29" s="96">
        <f t="shared" si="1"/>
        <v>14.6358</v>
      </c>
      <c r="S29" s="96">
        <f t="shared" si="1"/>
        <v>2.8294</v>
      </c>
      <c r="T29" s="96">
        <f t="shared" si="1"/>
        <v>0.6298</v>
      </c>
      <c r="U29" s="96">
        <f t="shared" si="1"/>
        <v>3.76</v>
      </c>
      <c r="V29" s="96">
        <f t="shared" si="1"/>
        <v>0.5922</v>
      </c>
      <c r="W29" s="96">
        <f t="shared" si="1"/>
        <v>94</v>
      </c>
      <c r="X29" s="96">
        <f t="shared" si="1"/>
        <v>0.4042</v>
      </c>
      <c r="Y29" s="96">
        <v>0.77</v>
      </c>
      <c r="Z29" s="96">
        <v>0.5</v>
      </c>
      <c r="AA29" s="96">
        <v>10</v>
      </c>
      <c r="AB29" s="119"/>
    </row>
    <row r="30" ht="15.6" spans="1:28">
      <c r="A30" s="44" t="s">
        <v>42</v>
      </c>
      <c r="B30" s="45"/>
      <c r="C30" s="47">
        <f>ROUND(C29,2)</f>
        <v>19</v>
      </c>
      <c r="D30" s="48">
        <f>ROUND(D29,2)</f>
        <v>0.98</v>
      </c>
      <c r="E30" s="48">
        <f>ROUND(E29,2)</f>
        <v>4</v>
      </c>
      <c r="F30" s="48">
        <f>ROUND(F29,2)</f>
        <v>2.42</v>
      </c>
      <c r="G30" s="48">
        <f>ROUND(G29,2)</f>
        <v>0.11</v>
      </c>
      <c r="H30" s="48">
        <f t="shared" ref="H30:V30" si="2">ROUND(H29,2)</f>
        <v>2.85</v>
      </c>
      <c r="I30" s="48">
        <f t="shared" si="2"/>
        <v>4.51</v>
      </c>
      <c r="J30" s="48">
        <f t="shared" si="2"/>
        <v>1.41</v>
      </c>
      <c r="K30" s="48">
        <f t="shared" si="2"/>
        <v>6.81</v>
      </c>
      <c r="L30" s="66">
        <v>49</v>
      </c>
      <c r="M30" s="66">
        <f t="shared" si="2"/>
        <v>1.82</v>
      </c>
      <c r="N30" s="66">
        <f t="shared" si="2"/>
        <v>2.35</v>
      </c>
      <c r="O30" s="66">
        <f t="shared" si="2"/>
        <v>1.71</v>
      </c>
      <c r="P30" s="66">
        <f t="shared" si="2"/>
        <v>1.4</v>
      </c>
      <c r="Q30" s="66">
        <f t="shared" si="2"/>
        <v>9.01</v>
      </c>
      <c r="R30" s="66">
        <f t="shared" si="2"/>
        <v>14.64</v>
      </c>
      <c r="S30" s="66">
        <f t="shared" si="2"/>
        <v>2.83</v>
      </c>
      <c r="T30" s="66">
        <f t="shared" si="2"/>
        <v>0.63</v>
      </c>
      <c r="U30" s="66">
        <f t="shared" si="2"/>
        <v>3.76</v>
      </c>
      <c r="V30" s="66">
        <f t="shared" si="2"/>
        <v>0.59</v>
      </c>
      <c r="W30" s="66">
        <v>1</v>
      </c>
      <c r="X30" s="66">
        <f t="shared" ref="X30:Z30" si="3">ROUND(X29,2)</f>
        <v>0.4</v>
      </c>
      <c r="Y30" s="66">
        <f t="shared" si="3"/>
        <v>0.77</v>
      </c>
      <c r="Z30" s="66">
        <f t="shared" si="3"/>
        <v>0.5</v>
      </c>
      <c r="AA30" s="66">
        <v>10</v>
      </c>
      <c r="AB30" s="120"/>
    </row>
    <row r="31" ht="15.6" spans="1:28">
      <c r="A31" s="44" t="s">
        <v>43</v>
      </c>
      <c r="B31" s="45"/>
      <c r="C31" s="47">
        <v>81</v>
      </c>
      <c r="D31" s="49">
        <v>800</v>
      </c>
      <c r="E31" s="49">
        <v>85</v>
      </c>
      <c r="F31" s="48">
        <v>140</v>
      </c>
      <c r="G31" s="49">
        <v>1400</v>
      </c>
      <c r="H31" s="49">
        <v>62.37</v>
      </c>
      <c r="I31" s="49">
        <v>39.5</v>
      </c>
      <c r="J31" s="48">
        <v>400</v>
      </c>
      <c r="K31" s="48">
        <v>53</v>
      </c>
      <c r="L31" s="66">
        <v>30</v>
      </c>
      <c r="M31" s="48">
        <v>50</v>
      </c>
      <c r="N31" s="66">
        <v>80</v>
      </c>
      <c r="O31" s="66">
        <v>230</v>
      </c>
      <c r="P31" s="66">
        <v>220</v>
      </c>
      <c r="Q31" s="48">
        <v>48</v>
      </c>
      <c r="R31" s="48">
        <v>250</v>
      </c>
      <c r="S31" s="66">
        <v>115</v>
      </c>
      <c r="T31" s="66">
        <v>444</v>
      </c>
      <c r="U31" s="66">
        <v>88</v>
      </c>
      <c r="V31" s="66">
        <v>96</v>
      </c>
      <c r="W31" s="66">
        <v>13</v>
      </c>
      <c r="X31" s="66">
        <v>100</v>
      </c>
      <c r="Y31" s="66">
        <v>360</v>
      </c>
      <c r="Z31" s="66">
        <v>20</v>
      </c>
      <c r="AA31" s="66">
        <v>7.5</v>
      </c>
      <c r="AB31" s="120"/>
    </row>
    <row r="32" ht="16.35" spans="1:28">
      <c r="A32" s="50" t="s">
        <v>44</v>
      </c>
      <c r="B32" s="51"/>
      <c r="C32" s="52">
        <f>C31*C30</f>
        <v>1539</v>
      </c>
      <c r="D32" s="52">
        <f>D31*D30</f>
        <v>784</v>
      </c>
      <c r="E32" s="52">
        <f>E31*E30</f>
        <v>340</v>
      </c>
      <c r="F32" s="52">
        <f>F31*F30</f>
        <v>338.8</v>
      </c>
      <c r="G32" s="52">
        <f>G31*G30</f>
        <v>154</v>
      </c>
      <c r="H32" s="52">
        <f t="shared" ref="H32:AA32" si="4">H31*H30</f>
        <v>177.7545</v>
      </c>
      <c r="I32" s="52">
        <f t="shared" si="4"/>
        <v>178.145</v>
      </c>
      <c r="J32" s="52">
        <f t="shared" si="4"/>
        <v>564</v>
      </c>
      <c r="K32" s="52">
        <f t="shared" si="4"/>
        <v>360.93</v>
      </c>
      <c r="L32" s="52">
        <f t="shared" si="4"/>
        <v>1470</v>
      </c>
      <c r="M32" s="52">
        <f t="shared" si="4"/>
        <v>91</v>
      </c>
      <c r="N32" s="52">
        <f t="shared" si="4"/>
        <v>188</v>
      </c>
      <c r="O32" s="52">
        <f t="shared" si="4"/>
        <v>393.3</v>
      </c>
      <c r="P32" s="52">
        <f t="shared" si="4"/>
        <v>308</v>
      </c>
      <c r="Q32" s="52">
        <f t="shared" si="4"/>
        <v>432.48</v>
      </c>
      <c r="R32" s="52">
        <f t="shared" si="4"/>
        <v>3660</v>
      </c>
      <c r="S32" s="52">
        <f t="shared" si="4"/>
        <v>325.45</v>
      </c>
      <c r="T32" s="52">
        <f t="shared" si="4"/>
        <v>279.72</v>
      </c>
      <c r="U32" s="52">
        <f t="shared" si="4"/>
        <v>330.88</v>
      </c>
      <c r="V32" s="52">
        <f t="shared" si="4"/>
        <v>56.64</v>
      </c>
      <c r="W32" s="52">
        <f t="shared" si="4"/>
        <v>13</v>
      </c>
      <c r="X32" s="52">
        <f t="shared" si="4"/>
        <v>40</v>
      </c>
      <c r="Y32" s="52">
        <f t="shared" si="4"/>
        <v>277.2</v>
      </c>
      <c r="Z32" s="52">
        <f t="shared" si="4"/>
        <v>10</v>
      </c>
      <c r="AA32" s="52">
        <f t="shared" si="4"/>
        <v>75</v>
      </c>
      <c r="AB32" s="52">
        <f>SUM(C32:AA32)</f>
        <v>12387.2995</v>
      </c>
    </row>
    <row r="33" ht="15.6" spans="1:28">
      <c r="A33" s="53"/>
      <c r="B33" s="53"/>
      <c r="C33" s="56"/>
      <c r="D33" s="56"/>
      <c r="E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>
        <f>AB32/AB2</f>
        <v>131.779781914894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9">
      <c r="B35" s="55" t="s">
        <v>46</v>
      </c>
      <c r="L35" s="56"/>
      <c r="M35" s="57"/>
      <c r="P35" t="s">
        <v>143</v>
      </c>
      <c r="Q35" s="68" t="s">
        <v>144</v>
      </c>
      <c r="R35" s="68"/>
      <c r="S35" s="68"/>
    </row>
    <row r="36" customFormat="1" ht="27" customHeight="1" spans="2:18">
      <c r="B36" s="55" t="s">
        <v>47</v>
      </c>
      <c r="O36" t="s">
        <v>145</v>
      </c>
      <c r="P36" s="58" t="s">
        <v>146</v>
      </c>
      <c r="Q36" s="58"/>
      <c r="R36" s="58"/>
    </row>
  </sheetData>
  <mergeCells count="41">
    <mergeCell ref="A1:AB1"/>
    <mergeCell ref="A28:B28"/>
    <mergeCell ref="A29:B29"/>
    <mergeCell ref="A30:B30"/>
    <mergeCell ref="A31:B31"/>
    <mergeCell ref="A32:B32"/>
    <mergeCell ref="A33:B33"/>
    <mergeCell ref="P36:R36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B9:AB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6"/>
  <sheetViews>
    <sheetView workbookViewId="0">
      <pane ySplit="7" topLeftCell="A22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7.5555555555556" customWidth="1"/>
    <col min="3" max="3" width="7" customWidth="1"/>
    <col min="4" max="4" width="7.33333333333333" customWidth="1"/>
    <col min="5" max="5" width="6.11111111111111" customWidth="1"/>
    <col min="6" max="6" width="7" customWidth="1"/>
    <col min="7" max="7" width="6" customWidth="1"/>
    <col min="8" max="8" width="6.33333333333333" customWidth="1"/>
    <col min="9" max="10" width="6.11111111111111" customWidth="1"/>
    <col min="11" max="11" width="6" customWidth="1"/>
    <col min="12" max="12" width="7.11111111111111" customWidth="1"/>
    <col min="13" max="13" width="6.44444444444444" customWidth="1"/>
    <col min="14" max="14" width="6.33333333333333" customWidth="1"/>
    <col min="15" max="15" width="6.44444444444444" customWidth="1"/>
    <col min="16" max="16" width="7.33333333333333" customWidth="1"/>
    <col min="17" max="18" width="7" customWidth="1"/>
    <col min="19" max="19" width="6.11111111111111" customWidth="1"/>
    <col min="20" max="20" width="7.22222222222222" customWidth="1"/>
    <col min="21" max="21" width="6.66666666666667" customWidth="1"/>
    <col min="22" max="23" width="6.44444444444444" customWidth="1"/>
    <col min="24" max="25" width="6.55555555555556" customWidth="1"/>
    <col min="26" max="26" width="8.22222222222222" customWidth="1"/>
  </cols>
  <sheetData>
    <row r="1" s="1" customFormat="1" ht="43" customHeight="1" spans="1:1">
      <c r="A1" s="1" t="s">
        <v>0</v>
      </c>
    </row>
    <row r="2" customHeight="1" spans="1:26">
      <c r="A2" s="79"/>
      <c r="B2" s="80" t="s">
        <v>167</v>
      </c>
      <c r="C2" s="81" t="s">
        <v>2</v>
      </c>
      <c r="D2" s="4" t="s">
        <v>3</v>
      </c>
      <c r="E2" s="4" t="s">
        <v>4</v>
      </c>
      <c r="F2" s="4" t="s">
        <v>5</v>
      </c>
      <c r="G2" s="4" t="s">
        <v>66</v>
      </c>
      <c r="H2" s="4" t="s">
        <v>65</v>
      </c>
      <c r="I2" s="4" t="s">
        <v>67</v>
      </c>
      <c r="J2" s="4" t="s">
        <v>8</v>
      </c>
      <c r="K2" s="4" t="s">
        <v>9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70</v>
      </c>
      <c r="Q2" s="4" t="s">
        <v>150</v>
      </c>
      <c r="R2" s="4" t="s">
        <v>51</v>
      </c>
      <c r="S2" s="4" t="s">
        <v>20</v>
      </c>
      <c r="T2" s="4" t="s">
        <v>55</v>
      </c>
      <c r="U2" s="4" t="s">
        <v>18</v>
      </c>
      <c r="V2" s="4" t="s">
        <v>19</v>
      </c>
      <c r="W2" s="4" t="s">
        <v>103</v>
      </c>
      <c r="X2" s="4" t="s">
        <v>72</v>
      </c>
      <c r="Y2" s="4" t="s">
        <v>22</v>
      </c>
      <c r="Z2" s="69">
        <v>88</v>
      </c>
    </row>
    <row r="3" spans="1:26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0"/>
    </row>
    <row r="4" spans="1:26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0"/>
    </row>
    <row r="5" ht="12" customHeight="1" spans="1:26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0"/>
    </row>
    <row r="6" spans="1:26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0"/>
    </row>
    <row r="7" ht="28" customHeight="1" spans="1:26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71"/>
    </row>
    <row r="8" ht="18" customHeight="1" spans="1:26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3">
        <v>22</v>
      </c>
      <c r="Y8" s="13">
        <v>23</v>
      </c>
      <c r="Z8" s="72"/>
    </row>
    <row r="9" spans="1:26">
      <c r="A9" s="14" t="s">
        <v>26</v>
      </c>
      <c r="B9" s="15" t="s">
        <v>73</v>
      </c>
      <c r="C9" s="16">
        <v>0.152</v>
      </c>
      <c r="D9" s="17"/>
      <c r="E9" s="17">
        <v>0.0054</v>
      </c>
      <c r="F9" s="18"/>
      <c r="G9" s="17">
        <v>0.0162</v>
      </c>
      <c r="H9" s="17">
        <v>0.01198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2"/>
      <c r="V9" s="62"/>
      <c r="W9" s="62"/>
      <c r="X9" s="62"/>
      <c r="Y9" s="62"/>
      <c r="Z9" s="73" t="s">
        <v>28</v>
      </c>
    </row>
    <row r="10" spans="1:26">
      <c r="A10" s="19"/>
      <c r="B10" s="20" t="s">
        <v>40</v>
      </c>
      <c r="C10" s="21"/>
      <c r="D10" s="22"/>
      <c r="E10" s="22">
        <v>0.0078</v>
      </c>
      <c r="F10" s="23">
        <v>0.00064</v>
      </c>
      <c r="G10" s="23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3"/>
      <c r="V10" s="63"/>
      <c r="W10" s="63"/>
      <c r="X10" s="63"/>
      <c r="Y10" s="63"/>
      <c r="Z10" s="74"/>
    </row>
    <row r="11" spans="1:26">
      <c r="A11" s="19"/>
      <c r="B11" s="24" t="s">
        <v>30</v>
      </c>
      <c r="C11" s="21"/>
      <c r="D11" s="22">
        <v>0.01094</v>
      </c>
      <c r="E11" s="22"/>
      <c r="F11" s="23"/>
      <c r="G11" s="23"/>
      <c r="H11" s="22"/>
      <c r="I11" s="22"/>
      <c r="J11" s="22">
        <v>0.03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3"/>
      <c r="V11" s="63"/>
      <c r="W11" s="63"/>
      <c r="X11" s="63"/>
      <c r="Y11" s="63"/>
      <c r="Z11" s="74"/>
    </row>
    <row r="12" spans="1:26">
      <c r="A12" s="19"/>
      <c r="B12" s="20"/>
      <c r="C12" s="21"/>
      <c r="D12" s="22"/>
      <c r="E12" s="22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3"/>
      <c r="V12" s="63"/>
      <c r="W12" s="63"/>
      <c r="X12" s="63"/>
      <c r="Y12" s="63"/>
      <c r="Z12" s="74"/>
    </row>
    <row r="13" ht="13.95" spans="1:26">
      <c r="A13" s="25"/>
      <c r="B13" s="26"/>
      <c r="C13" s="27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4"/>
      <c r="W13" s="64"/>
      <c r="X13" s="64"/>
      <c r="Y13" s="64"/>
      <c r="Z13" s="74"/>
    </row>
    <row r="14" spans="1:26">
      <c r="A14" s="14" t="s">
        <v>31</v>
      </c>
      <c r="B14" s="15" t="s">
        <v>40</v>
      </c>
      <c r="C14" s="16"/>
      <c r="D14" s="17"/>
      <c r="E14" s="17">
        <v>0.0042</v>
      </c>
      <c r="F14" s="18">
        <v>0.0003</v>
      </c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0.027</v>
      </c>
      <c r="U14" s="62"/>
      <c r="V14" s="62"/>
      <c r="W14" s="62"/>
      <c r="X14" s="62"/>
      <c r="Y14" s="62"/>
      <c r="Z14" s="74"/>
    </row>
    <row r="15" spans="1:26">
      <c r="A15" s="19"/>
      <c r="B15" s="20" t="s">
        <v>55</v>
      </c>
      <c r="C15" s="21"/>
      <c r="D15" s="22"/>
      <c r="E15" s="22"/>
      <c r="F15" s="23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3"/>
      <c r="V15" s="63"/>
      <c r="W15" s="63"/>
      <c r="X15" s="63"/>
      <c r="Y15" s="63"/>
      <c r="Z15" s="74"/>
    </row>
    <row r="16" spans="1:26">
      <c r="A16" s="19"/>
      <c r="B16" s="20"/>
      <c r="C16" s="21"/>
      <c r="D16" s="22"/>
      <c r="E16" s="22"/>
      <c r="F16" s="23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3"/>
      <c r="V16" s="63"/>
      <c r="W16" s="63"/>
      <c r="X16" s="63"/>
      <c r="Y16" s="63"/>
      <c r="Z16" s="74"/>
    </row>
    <row r="17" ht="13.95" spans="1:26">
      <c r="A17" s="30"/>
      <c r="B17" s="26"/>
      <c r="C17" s="32"/>
      <c r="D17" s="33"/>
      <c r="E17" s="33"/>
      <c r="F17" s="34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5"/>
      <c r="V17" s="65"/>
      <c r="W17" s="65"/>
      <c r="X17" s="65"/>
      <c r="Y17" s="65"/>
      <c r="Z17" s="74"/>
    </row>
    <row r="18" ht="17" customHeight="1" spans="1:26">
      <c r="A18" s="35" t="s">
        <v>32</v>
      </c>
      <c r="B18" s="36" t="s">
        <v>60</v>
      </c>
      <c r="C18" s="16"/>
      <c r="D18" s="17"/>
      <c r="E18" s="17"/>
      <c r="F18" s="18"/>
      <c r="G18" s="18"/>
      <c r="H18" s="17"/>
      <c r="I18" s="17"/>
      <c r="J18" s="17"/>
      <c r="K18" s="17"/>
      <c r="L18" s="17"/>
      <c r="M18" s="17">
        <v>0.011</v>
      </c>
      <c r="N18" s="17">
        <v>0.012</v>
      </c>
      <c r="O18" s="17">
        <v>0.0021</v>
      </c>
      <c r="P18" s="17"/>
      <c r="Q18" s="17">
        <v>0.08133</v>
      </c>
      <c r="R18" s="17">
        <v>0.015</v>
      </c>
      <c r="S18" s="17"/>
      <c r="T18" s="17"/>
      <c r="U18" s="62"/>
      <c r="V18" s="62"/>
      <c r="W18" s="62"/>
      <c r="X18" s="62"/>
      <c r="Y18" s="62"/>
      <c r="Z18" s="74"/>
    </row>
    <row r="19" ht="26.4" spans="1:26">
      <c r="A19" s="37"/>
      <c r="B19" s="38" t="s">
        <v>152</v>
      </c>
      <c r="C19" s="21"/>
      <c r="D19" s="22"/>
      <c r="E19" s="22"/>
      <c r="F19" s="23"/>
      <c r="G19" s="23"/>
      <c r="H19" s="22"/>
      <c r="I19" s="22"/>
      <c r="J19" s="22">
        <v>0.01</v>
      </c>
      <c r="K19" s="22"/>
      <c r="L19" s="22"/>
      <c r="M19" s="22">
        <v>0.011</v>
      </c>
      <c r="N19" s="22">
        <v>0.02</v>
      </c>
      <c r="O19" s="22">
        <v>0.0043</v>
      </c>
      <c r="P19" s="22">
        <v>0.0803</v>
      </c>
      <c r="Q19" s="22"/>
      <c r="R19" s="22"/>
      <c r="S19" s="22">
        <v>0.0036</v>
      </c>
      <c r="T19" s="22"/>
      <c r="U19" s="63"/>
      <c r="V19" s="63"/>
      <c r="W19" s="63">
        <v>2</v>
      </c>
      <c r="X19" s="63"/>
      <c r="Y19" s="63"/>
      <c r="Z19" s="74"/>
    </row>
    <row r="20" spans="1:26">
      <c r="A20" s="37"/>
      <c r="B20" s="110" t="s">
        <v>153</v>
      </c>
      <c r="C20" s="21">
        <v>0.0412</v>
      </c>
      <c r="D20" s="22">
        <v>0.0053</v>
      </c>
      <c r="E20" s="22"/>
      <c r="F20" s="23"/>
      <c r="G20" s="23"/>
      <c r="H20" s="22"/>
      <c r="I20" s="22"/>
      <c r="J20" s="22"/>
      <c r="K20" s="22"/>
      <c r="L20" s="22">
        <v>0.2074</v>
      </c>
      <c r="M20" s="22"/>
      <c r="N20" s="22"/>
      <c r="O20" s="22"/>
      <c r="P20" s="22"/>
      <c r="Q20" s="22"/>
      <c r="R20" s="22"/>
      <c r="S20" s="22"/>
      <c r="T20" s="22"/>
      <c r="U20" s="63"/>
      <c r="V20" s="63"/>
      <c r="W20" s="63"/>
      <c r="X20" s="63"/>
      <c r="Y20" s="63"/>
      <c r="Z20" s="74"/>
    </row>
    <row r="21" spans="1:26">
      <c r="A21" s="37"/>
      <c r="B21" s="39" t="s">
        <v>35</v>
      </c>
      <c r="C21" s="21"/>
      <c r="D21" s="22"/>
      <c r="E21" s="22">
        <v>0.0084</v>
      </c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63">
        <v>0.0183</v>
      </c>
      <c r="V21" s="63"/>
      <c r="W21" s="63"/>
      <c r="X21" s="63"/>
      <c r="Y21" s="63"/>
      <c r="Z21" s="74"/>
    </row>
    <row r="22" spans="1:26">
      <c r="A22" s="37"/>
      <c r="B22" s="24" t="s">
        <v>36</v>
      </c>
      <c r="C22" s="21"/>
      <c r="D22" s="22"/>
      <c r="E22" s="22"/>
      <c r="F22" s="23"/>
      <c r="G22" s="23"/>
      <c r="H22" s="22"/>
      <c r="I22" s="22"/>
      <c r="J22" s="22"/>
      <c r="K22" s="22">
        <v>0.048</v>
      </c>
      <c r="L22" s="22"/>
      <c r="M22" s="22"/>
      <c r="N22" s="22"/>
      <c r="O22" s="22"/>
      <c r="P22" s="22"/>
      <c r="Q22" s="22"/>
      <c r="R22" s="22"/>
      <c r="S22" s="22"/>
      <c r="T22" s="22"/>
      <c r="U22" s="63"/>
      <c r="V22" s="63"/>
      <c r="W22" s="63"/>
      <c r="X22" s="63"/>
      <c r="Y22" s="63"/>
      <c r="Z22" s="74"/>
    </row>
    <row r="23" ht="13.95" spans="1:26">
      <c r="A23" s="40"/>
      <c r="B23" s="41"/>
      <c r="C23" s="27"/>
      <c r="D23" s="28"/>
      <c r="E23" s="28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4"/>
      <c r="V23" s="64"/>
      <c r="W23" s="64"/>
      <c r="X23" s="64"/>
      <c r="Y23" s="64"/>
      <c r="Z23" s="74"/>
    </row>
    <row r="24" spans="1:26">
      <c r="A24" s="35" t="s">
        <v>37</v>
      </c>
      <c r="B24" s="15" t="s">
        <v>154</v>
      </c>
      <c r="C24" s="16"/>
      <c r="D24" s="17">
        <v>0.0044</v>
      </c>
      <c r="E24" s="17">
        <v>0.0052</v>
      </c>
      <c r="F24" s="18"/>
      <c r="G24" s="18"/>
      <c r="H24" s="17"/>
      <c r="I24" s="17">
        <v>0.0094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2"/>
      <c r="V24" s="62">
        <v>0.0353</v>
      </c>
      <c r="W24" s="62"/>
      <c r="X24" s="62"/>
      <c r="Y24" s="62"/>
      <c r="Z24" s="74"/>
    </row>
    <row r="25" spans="1:26">
      <c r="A25" s="37"/>
      <c r="B25" s="20" t="s">
        <v>40</v>
      </c>
      <c r="C25" s="21"/>
      <c r="D25" s="22"/>
      <c r="E25" s="22">
        <v>0.0073</v>
      </c>
      <c r="F25" s="23">
        <v>0.0006</v>
      </c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63"/>
      <c r="V25" s="63"/>
      <c r="W25" s="63"/>
      <c r="X25" s="63"/>
      <c r="Y25" s="63"/>
      <c r="Z25" s="74"/>
    </row>
    <row r="26" spans="1:26">
      <c r="A26" s="37"/>
      <c r="B26" s="20"/>
      <c r="C26" s="21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63"/>
      <c r="V26" s="63"/>
      <c r="W26" s="63"/>
      <c r="X26" s="63"/>
      <c r="Y26" s="63"/>
      <c r="Z26" s="74"/>
    </row>
    <row r="27" ht="13.95" spans="1:26">
      <c r="A27" s="40"/>
      <c r="B27" s="26"/>
      <c r="C27" s="27"/>
      <c r="D27" s="28"/>
      <c r="E27" s="28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64"/>
      <c r="V27" s="64"/>
      <c r="W27" s="64"/>
      <c r="X27" s="64">
        <v>0.77</v>
      </c>
      <c r="Y27" s="64">
        <v>1</v>
      </c>
      <c r="Z27" s="26"/>
    </row>
    <row r="28" ht="15.6" spans="1:26">
      <c r="A28" s="42" t="s">
        <v>41</v>
      </c>
      <c r="B28" s="43"/>
      <c r="C28" s="16">
        <f t="shared" ref="C28:V28" si="0">SUM(C9:C27)</f>
        <v>0.1932</v>
      </c>
      <c r="D28" s="17">
        <f t="shared" si="0"/>
        <v>0.02064</v>
      </c>
      <c r="E28" s="17">
        <f t="shared" si="0"/>
        <v>0.0383</v>
      </c>
      <c r="F28" s="18">
        <f t="shared" si="0"/>
        <v>0.00154</v>
      </c>
      <c r="G28" s="18">
        <f t="shared" si="0"/>
        <v>0.0162</v>
      </c>
      <c r="H28" s="17">
        <f t="shared" si="0"/>
        <v>0.01198</v>
      </c>
      <c r="I28" s="17">
        <f t="shared" si="0"/>
        <v>0.0094</v>
      </c>
      <c r="J28" s="17">
        <f t="shared" si="0"/>
        <v>0.04</v>
      </c>
      <c r="K28" s="17">
        <f t="shared" si="0"/>
        <v>0.048</v>
      </c>
      <c r="L28" s="17">
        <f t="shared" si="0"/>
        <v>0.2074</v>
      </c>
      <c r="M28" s="17">
        <f t="shared" si="0"/>
        <v>0.022</v>
      </c>
      <c r="N28" s="17">
        <f t="shared" si="0"/>
        <v>0.032</v>
      </c>
      <c r="O28" s="17">
        <f t="shared" si="0"/>
        <v>0.0064</v>
      </c>
      <c r="P28" s="17">
        <f t="shared" si="0"/>
        <v>0.0803</v>
      </c>
      <c r="Q28" s="17">
        <f t="shared" si="0"/>
        <v>0.08133</v>
      </c>
      <c r="R28" s="17">
        <f t="shared" si="0"/>
        <v>0.015</v>
      </c>
      <c r="S28" s="17">
        <f t="shared" si="0"/>
        <v>0.0036</v>
      </c>
      <c r="T28" s="17">
        <f t="shared" si="0"/>
        <v>0.027</v>
      </c>
      <c r="U28" s="17">
        <f t="shared" si="0"/>
        <v>0.0183</v>
      </c>
      <c r="V28" s="17">
        <f t="shared" si="0"/>
        <v>0.0353</v>
      </c>
      <c r="W28" s="17">
        <v>2</v>
      </c>
      <c r="X28" s="17">
        <v>0.38</v>
      </c>
      <c r="Y28" s="17">
        <v>1</v>
      </c>
      <c r="Z28" s="15"/>
    </row>
    <row r="29" ht="15.6" hidden="1" spans="1:26">
      <c r="A29" s="44" t="s">
        <v>42</v>
      </c>
      <c r="B29" s="45"/>
      <c r="C29" s="21">
        <f>88*C28</f>
        <v>17.0016</v>
      </c>
      <c r="D29" s="21">
        <f t="shared" ref="D29:X29" si="1">88*D28</f>
        <v>1.81632</v>
      </c>
      <c r="E29" s="21">
        <f t="shared" si="1"/>
        <v>3.3704</v>
      </c>
      <c r="F29" s="21">
        <f t="shared" si="1"/>
        <v>0.13552</v>
      </c>
      <c r="G29" s="21">
        <f t="shared" si="1"/>
        <v>1.4256</v>
      </c>
      <c r="H29" s="21">
        <f t="shared" si="1"/>
        <v>1.05424</v>
      </c>
      <c r="I29" s="21">
        <f t="shared" si="1"/>
        <v>0.8272</v>
      </c>
      <c r="J29" s="21">
        <f t="shared" si="1"/>
        <v>3.52</v>
      </c>
      <c r="K29" s="21">
        <f t="shared" si="1"/>
        <v>4.224</v>
      </c>
      <c r="L29" s="21">
        <f t="shared" si="1"/>
        <v>18.2512</v>
      </c>
      <c r="M29" s="21">
        <f t="shared" si="1"/>
        <v>1.936</v>
      </c>
      <c r="N29" s="21">
        <f t="shared" si="1"/>
        <v>2.816</v>
      </c>
      <c r="O29" s="21">
        <f t="shared" si="1"/>
        <v>0.5632</v>
      </c>
      <c r="P29" s="21">
        <f t="shared" si="1"/>
        <v>7.0664</v>
      </c>
      <c r="Q29" s="21">
        <f t="shared" si="1"/>
        <v>7.15704</v>
      </c>
      <c r="R29" s="21">
        <f t="shared" si="1"/>
        <v>1.32</v>
      </c>
      <c r="S29" s="21">
        <f t="shared" si="1"/>
        <v>0.3168</v>
      </c>
      <c r="T29" s="21">
        <f t="shared" si="1"/>
        <v>2.376</v>
      </c>
      <c r="U29" s="21">
        <f t="shared" si="1"/>
        <v>1.6104</v>
      </c>
      <c r="V29" s="21">
        <f t="shared" si="1"/>
        <v>3.1064</v>
      </c>
      <c r="W29" s="21">
        <v>2</v>
      </c>
      <c r="X29" s="21">
        <v>0.77</v>
      </c>
      <c r="Y29" s="21">
        <f>88*Y28</f>
        <v>88</v>
      </c>
      <c r="Z29" s="21"/>
    </row>
    <row r="30" ht="15.6" spans="1:26">
      <c r="A30" s="44" t="s">
        <v>42</v>
      </c>
      <c r="B30" s="45"/>
      <c r="C30" s="47">
        <f t="shared" ref="C30:V30" si="2">ROUND(C29,2)</f>
        <v>17</v>
      </c>
      <c r="D30" s="48">
        <f t="shared" si="2"/>
        <v>1.82</v>
      </c>
      <c r="E30" s="47">
        <f t="shared" si="2"/>
        <v>3.37</v>
      </c>
      <c r="F30" s="48">
        <f t="shared" si="2"/>
        <v>0.14</v>
      </c>
      <c r="G30" s="47">
        <f t="shared" si="2"/>
        <v>1.43</v>
      </c>
      <c r="H30" s="48">
        <f t="shared" si="2"/>
        <v>1.05</v>
      </c>
      <c r="I30" s="48">
        <f t="shared" si="2"/>
        <v>0.83</v>
      </c>
      <c r="J30" s="48">
        <f t="shared" si="2"/>
        <v>3.52</v>
      </c>
      <c r="K30" s="48">
        <f t="shared" si="2"/>
        <v>4.22</v>
      </c>
      <c r="L30" s="48">
        <f t="shared" si="2"/>
        <v>18.25</v>
      </c>
      <c r="M30" s="48">
        <f t="shared" si="2"/>
        <v>1.94</v>
      </c>
      <c r="N30" s="48">
        <f t="shared" si="2"/>
        <v>2.82</v>
      </c>
      <c r="O30" s="66">
        <f t="shared" si="2"/>
        <v>0.56</v>
      </c>
      <c r="P30" s="66">
        <f t="shared" si="2"/>
        <v>7.07</v>
      </c>
      <c r="Q30" s="66">
        <f t="shared" si="2"/>
        <v>7.16</v>
      </c>
      <c r="R30" s="66">
        <f t="shared" si="2"/>
        <v>1.32</v>
      </c>
      <c r="S30" s="66">
        <f t="shared" si="2"/>
        <v>0.32</v>
      </c>
      <c r="T30" s="66">
        <f t="shared" si="2"/>
        <v>2.38</v>
      </c>
      <c r="U30" s="66">
        <f t="shared" si="2"/>
        <v>1.61</v>
      </c>
      <c r="V30" s="66">
        <f t="shared" si="2"/>
        <v>3.11</v>
      </c>
      <c r="W30" s="66">
        <v>2</v>
      </c>
      <c r="X30" s="66">
        <v>0.77</v>
      </c>
      <c r="Y30" s="66">
        <v>1</v>
      </c>
      <c r="Z30" s="77"/>
    </row>
    <row r="31" ht="15.6" spans="1:26">
      <c r="A31" s="44" t="s">
        <v>43</v>
      </c>
      <c r="B31" s="45"/>
      <c r="C31" s="47">
        <v>81</v>
      </c>
      <c r="D31" s="49">
        <v>800</v>
      </c>
      <c r="E31" s="49">
        <v>85</v>
      </c>
      <c r="F31" s="49">
        <v>1400</v>
      </c>
      <c r="G31" s="48">
        <v>88</v>
      </c>
      <c r="H31" s="48">
        <v>60</v>
      </c>
      <c r="I31" s="48">
        <v>570</v>
      </c>
      <c r="J31" s="49">
        <v>62.37</v>
      </c>
      <c r="K31" s="49">
        <v>39.5</v>
      </c>
      <c r="L31" s="48">
        <v>48</v>
      </c>
      <c r="M31" s="48">
        <v>50</v>
      </c>
      <c r="N31" s="66">
        <v>80</v>
      </c>
      <c r="O31" s="66">
        <v>220</v>
      </c>
      <c r="P31" s="48">
        <v>170</v>
      </c>
      <c r="Q31" s="48">
        <v>250</v>
      </c>
      <c r="R31" s="66">
        <v>130</v>
      </c>
      <c r="S31" s="66">
        <v>444</v>
      </c>
      <c r="T31" s="66">
        <v>160</v>
      </c>
      <c r="U31" s="66">
        <v>230</v>
      </c>
      <c r="V31" s="66">
        <v>132</v>
      </c>
      <c r="W31" s="66">
        <v>7.5</v>
      </c>
      <c r="X31" s="66">
        <v>360</v>
      </c>
      <c r="Y31" s="66">
        <v>13</v>
      </c>
      <c r="Z31" s="77"/>
    </row>
    <row r="32" ht="16.35" spans="1:26">
      <c r="A32" s="50" t="s">
        <v>44</v>
      </c>
      <c r="B32" s="51"/>
      <c r="C32" s="52">
        <f>C30*C31</f>
        <v>1377</v>
      </c>
      <c r="D32" s="52">
        <f t="shared" ref="D32:Y32" si="3">D30*D31</f>
        <v>1456</v>
      </c>
      <c r="E32" s="52">
        <f t="shared" si="3"/>
        <v>286.45</v>
      </c>
      <c r="F32" s="52">
        <f t="shared" si="3"/>
        <v>196</v>
      </c>
      <c r="G32" s="52">
        <f t="shared" si="3"/>
        <v>125.84</v>
      </c>
      <c r="H32" s="52">
        <f t="shared" si="3"/>
        <v>63</v>
      </c>
      <c r="I32" s="52">
        <f t="shared" si="3"/>
        <v>473.1</v>
      </c>
      <c r="J32" s="52">
        <f t="shared" si="3"/>
        <v>219.5424</v>
      </c>
      <c r="K32" s="52">
        <f t="shared" si="3"/>
        <v>166.69</v>
      </c>
      <c r="L32" s="52">
        <f t="shared" si="3"/>
        <v>876</v>
      </c>
      <c r="M32" s="52">
        <f t="shared" si="3"/>
        <v>97</v>
      </c>
      <c r="N32" s="52">
        <f t="shared" si="3"/>
        <v>225.6</v>
      </c>
      <c r="O32" s="52">
        <f t="shared" si="3"/>
        <v>123.2</v>
      </c>
      <c r="P32" s="52">
        <f t="shared" si="3"/>
        <v>1201.9</v>
      </c>
      <c r="Q32" s="52">
        <f t="shared" si="3"/>
        <v>1790</v>
      </c>
      <c r="R32" s="52">
        <f t="shared" si="3"/>
        <v>171.6</v>
      </c>
      <c r="S32" s="52">
        <f t="shared" si="3"/>
        <v>142.08</v>
      </c>
      <c r="T32" s="52">
        <f t="shared" si="3"/>
        <v>380.8</v>
      </c>
      <c r="U32" s="52">
        <f t="shared" si="3"/>
        <v>370.3</v>
      </c>
      <c r="V32" s="52">
        <f t="shared" si="3"/>
        <v>410.52</v>
      </c>
      <c r="W32" s="52">
        <f t="shared" si="3"/>
        <v>15</v>
      </c>
      <c r="X32" s="52">
        <f t="shared" si="3"/>
        <v>277.2</v>
      </c>
      <c r="Y32" s="52">
        <f t="shared" si="3"/>
        <v>13</v>
      </c>
      <c r="Z32" s="78">
        <f>SUM(C32:Y32)</f>
        <v>10457.8224</v>
      </c>
    </row>
    <row r="33" ht="15.6" spans="1:26">
      <c r="A33" s="53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>
        <f>Z32/Z2</f>
        <v>118.838890909091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9">
      <c r="B35" s="55" t="s">
        <v>46</v>
      </c>
      <c r="L35" s="56"/>
      <c r="M35" s="57"/>
      <c r="P35" t="s">
        <v>143</v>
      </c>
      <c r="Q35" s="68" t="s">
        <v>144</v>
      </c>
      <c r="R35" s="68"/>
      <c r="S35" s="68"/>
    </row>
    <row r="36" customFormat="1" ht="27" customHeight="1" spans="2:18">
      <c r="B36" s="55" t="s">
        <v>47</v>
      </c>
      <c r="O36" t="s">
        <v>145</v>
      </c>
      <c r="P36" s="58" t="s">
        <v>146</v>
      </c>
      <c r="Q36" s="58"/>
      <c r="R36" s="58"/>
    </row>
  </sheetData>
  <mergeCells count="39">
    <mergeCell ref="A1:Y1"/>
    <mergeCell ref="A28:B28"/>
    <mergeCell ref="A29:B29"/>
    <mergeCell ref="A30:B30"/>
    <mergeCell ref="A31:B31"/>
    <mergeCell ref="A32:B32"/>
    <mergeCell ref="A33:B33"/>
    <mergeCell ref="P36:R36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6"/>
  </mergeCells>
  <pageMargins left="0.0784722222222222" right="0.196527777777778" top="1.05069444444444" bottom="1.05069444444444" header="0.708333333333333" footer="0.786805555555556"/>
  <pageSetup paperSize="9" scale="76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5"/>
  <sheetViews>
    <sheetView workbookViewId="0">
      <pane ySplit="7" topLeftCell="A11" activePane="bottomLeft" state="frozen"/>
      <selection/>
      <selection pane="bottomLeft" activeCell="A33" sqref="$A33:$XFD35"/>
    </sheetView>
  </sheetViews>
  <sheetFormatPr defaultColWidth="11.537037037037" defaultRowHeight="13.2"/>
  <cols>
    <col min="1" max="1" width="6.33333333333333" customWidth="1"/>
    <col min="2" max="2" width="25.8888888888889" customWidth="1"/>
    <col min="3" max="3" width="7.55555555555556" customWidth="1"/>
    <col min="4" max="4" width="6.66666666666667" customWidth="1"/>
    <col min="5" max="7" width="6.33333333333333" customWidth="1"/>
    <col min="8" max="9" width="7.22222222222222" customWidth="1"/>
    <col min="10" max="10" width="6.33333333333333" customWidth="1"/>
    <col min="11" max="11" width="6.22222222222222" customWidth="1"/>
    <col min="12" max="12" width="6.33333333333333" customWidth="1"/>
    <col min="13" max="13" width="6.44444444444444" customWidth="1"/>
    <col min="14" max="14" width="6.88888888888889" customWidth="1"/>
    <col min="15" max="15" width="6.44444444444444" customWidth="1"/>
    <col min="16" max="16" width="6.11111111111111" customWidth="1"/>
    <col min="17" max="17" width="6.22222222222222" customWidth="1"/>
    <col min="18" max="18" width="7.44444444444444" customWidth="1"/>
    <col min="19" max="19" width="7.22222222222222" customWidth="1"/>
    <col min="20" max="20" width="7" customWidth="1"/>
    <col min="21" max="21" width="6.11111111111111" customWidth="1"/>
    <col min="22" max="22" width="5.88888888888889" customWidth="1"/>
    <col min="23" max="23" width="6.11111111111111" customWidth="1"/>
    <col min="24" max="24" width="5.11111111111111" customWidth="1"/>
    <col min="25" max="25" width="8.77777777777778" customWidth="1"/>
  </cols>
  <sheetData>
    <row r="1" s="1" customFormat="1" ht="43" customHeight="1" spans="1:1">
      <c r="A1" s="1" t="s">
        <v>0</v>
      </c>
    </row>
    <row r="2" customHeight="1" spans="1:25">
      <c r="A2" s="79"/>
      <c r="B2" s="80" t="s">
        <v>50</v>
      </c>
      <c r="C2" s="81" t="s">
        <v>2</v>
      </c>
      <c r="D2" s="4" t="s">
        <v>3</v>
      </c>
      <c r="E2" s="4" t="s">
        <v>4</v>
      </c>
      <c r="F2" s="4" t="s">
        <v>7</v>
      </c>
      <c r="G2" s="4" t="s">
        <v>51</v>
      </c>
      <c r="H2" s="4" t="s">
        <v>5</v>
      </c>
      <c r="I2" s="4" t="s">
        <v>52</v>
      </c>
      <c r="J2" s="4" t="s">
        <v>8</v>
      </c>
      <c r="K2" s="4" t="s">
        <v>9</v>
      </c>
      <c r="L2" s="4" t="s">
        <v>18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53</v>
      </c>
      <c r="S2" s="4" t="s">
        <v>54</v>
      </c>
      <c r="T2" s="4" t="s">
        <v>55</v>
      </c>
      <c r="U2" s="4" t="s">
        <v>56</v>
      </c>
      <c r="V2" s="4" t="s">
        <v>24</v>
      </c>
      <c r="W2" s="4" t="s">
        <v>57</v>
      </c>
      <c r="X2" s="4" t="s">
        <v>22</v>
      </c>
      <c r="Y2" s="101">
        <v>91</v>
      </c>
    </row>
    <row r="3" spans="1:25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2"/>
    </row>
    <row r="4" spans="1:25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02"/>
    </row>
    <row r="5" ht="12" customHeight="1" spans="1:25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02"/>
    </row>
    <row r="6" spans="1:25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102"/>
    </row>
    <row r="7" ht="28" customHeight="1" spans="1:25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3"/>
    </row>
    <row r="8" ht="15" customHeight="1" spans="1:25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3">
        <v>22</v>
      </c>
      <c r="Y8" s="104" t="s">
        <v>25</v>
      </c>
    </row>
    <row r="9" spans="1:25">
      <c r="A9" s="90" t="s">
        <v>26</v>
      </c>
      <c r="B9" s="15" t="s">
        <v>58</v>
      </c>
      <c r="C9" s="16">
        <v>0.1434</v>
      </c>
      <c r="D9" s="17"/>
      <c r="E9" s="17">
        <v>0.0052</v>
      </c>
      <c r="F9" s="17">
        <v>0.0154</v>
      </c>
      <c r="G9" s="17"/>
      <c r="H9" s="97"/>
      <c r="I9" s="9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97"/>
      <c r="V9" s="105"/>
      <c r="W9" s="105"/>
      <c r="X9" s="105"/>
      <c r="Y9" s="73" t="s">
        <v>59</v>
      </c>
    </row>
    <row r="10" spans="1:25">
      <c r="A10" s="91"/>
      <c r="B10" s="20" t="s">
        <v>40</v>
      </c>
      <c r="C10" s="21"/>
      <c r="D10" s="22"/>
      <c r="E10" s="22">
        <v>0.007</v>
      </c>
      <c r="F10" s="22"/>
      <c r="G10" s="22"/>
      <c r="H10" s="98">
        <v>0.00055</v>
      </c>
      <c r="I10" s="9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8"/>
      <c r="V10" s="106"/>
      <c r="W10" s="106"/>
      <c r="X10" s="106"/>
      <c r="Y10" s="74"/>
    </row>
    <row r="11" spans="1:25">
      <c r="A11" s="91"/>
      <c r="B11" s="24" t="s">
        <v>30</v>
      </c>
      <c r="C11" s="21"/>
      <c r="D11" s="22">
        <v>0.0096</v>
      </c>
      <c r="E11" s="22"/>
      <c r="F11" s="22"/>
      <c r="G11" s="22"/>
      <c r="H11" s="98"/>
      <c r="I11" s="98"/>
      <c r="J11" s="22">
        <v>0.0295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98"/>
      <c r="V11" s="106"/>
      <c r="W11" s="106"/>
      <c r="X11" s="106"/>
      <c r="Y11" s="74"/>
    </row>
    <row r="12" spans="1:25">
      <c r="A12" s="91"/>
      <c r="B12" s="20"/>
      <c r="C12" s="21"/>
      <c r="D12" s="22"/>
      <c r="E12" s="22"/>
      <c r="F12" s="22"/>
      <c r="G12" s="22"/>
      <c r="H12" s="98"/>
      <c r="I12" s="9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98"/>
      <c r="V12" s="106"/>
      <c r="W12" s="106"/>
      <c r="X12" s="106"/>
      <c r="Y12" s="74"/>
    </row>
    <row r="13" ht="13.95" spans="1:25">
      <c r="A13" s="92"/>
      <c r="B13" s="26"/>
      <c r="C13" s="27"/>
      <c r="D13" s="28"/>
      <c r="E13" s="28"/>
      <c r="F13" s="28"/>
      <c r="G13" s="28"/>
      <c r="H13" s="99"/>
      <c r="I13" s="9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99"/>
      <c r="V13" s="107"/>
      <c r="W13" s="107"/>
      <c r="X13" s="107"/>
      <c r="Y13" s="74"/>
    </row>
    <row r="14" spans="1:25">
      <c r="A14" s="90" t="s">
        <v>31</v>
      </c>
      <c r="B14" s="15" t="s">
        <v>40</v>
      </c>
      <c r="C14" s="16"/>
      <c r="D14" s="17"/>
      <c r="E14" s="17">
        <v>0.0039</v>
      </c>
      <c r="F14" s="17"/>
      <c r="G14" s="17"/>
      <c r="H14" s="97">
        <v>0.0003</v>
      </c>
      <c r="I14" s="9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97"/>
      <c r="V14" s="105"/>
      <c r="W14" s="105"/>
      <c r="X14" s="105"/>
      <c r="Y14" s="74"/>
    </row>
    <row r="15" spans="1:25">
      <c r="A15" s="91"/>
      <c r="B15" s="20" t="s">
        <v>55</v>
      </c>
      <c r="C15" s="21"/>
      <c r="D15" s="22"/>
      <c r="E15" s="22"/>
      <c r="F15" s="22"/>
      <c r="G15" s="22"/>
      <c r="H15" s="98"/>
      <c r="I15" s="9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>
        <v>0.0258</v>
      </c>
      <c r="U15" s="98"/>
      <c r="V15" s="106"/>
      <c r="W15" s="106"/>
      <c r="X15" s="106"/>
      <c r="Y15" s="74"/>
    </row>
    <row r="16" spans="1:25">
      <c r="A16" s="91"/>
      <c r="B16" s="20"/>
      <c r="C16" s="21"/>
      <c r="D16" s="22"/>
      <c r="E16" s="22"/>
      <c r="F16" s="22"/>
      <c r="G16" s="22"/>
      <c r="H16" s="98"/>
      <c r="I16" s="9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98"/>
      <c r="V16" s="106"/>
      <c r="W16" s="106"/>
      <c r="X16" s="106"/>
      <c r="Y16" s="74"/>
    </row>
    <row r="17" ht="13.95" spans="1:25">
      <c r="A17" s="92"/>
      <c r="B17" s="26"/>
      <c r="C17" s="32"/>
      <c r="D17" s="33"/>
      <c r="E17" s="33"/>
      <c r="F17" s="33"/>
      <c r="G17" s="33"/>
      <c r="H17" s="100"/>
      <c r="I17" s="100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100"/>
      <c r="V17" s="108"/>
      <c r="W17" s="108"/>
      <c r="X17" s="108"/>
      <c r="Y17" s="74"/>
    </row>
    <row r="18" ht="18" customHeight="1" spans="1:25">
      <c r="A18" s="93" t="s">
        <v>32</v>
      </c>
      <c r="B18" s="36" t="s">
        <v>60</v>
      </c>
      <c r="C18" s="16"/>
      <c r="D18" s="17"/>
      <c r="E18" s="17"/>
      <c r="F18" s="17"/>
      <c r="G18" s="17">
        <v>0.015</v>
      </c>
      <c r="H18" s="97"/>
      <c r="I18" s="97"/>
      <c r="J18" s="17"/>
      <c r="K18" s="17"/>
      <c r="L18" s="17"/>
      <c r="M18" s="17"/>
      <c r="N18" s="17">
        <v>0.084</v>
      </c>
      <c r="O18" s="17">
        <v>0.01016</v>
      </c>
      <c r="P18" s="17">
        <v>0.0104</v>
      </c>
      <c r="Q18" s="17">
        <v>0.0023</v>
      </c>
      <c r="R18" s="17">
        <v>0.0748</v>
      </c>
      <c r="S18" s="17"/>
      <c r="T18" s="17"/>
      <c r="U18" s="97"/>
      <c r="V18" s="105"/>
      <c r="W18" s="105"/>
      <c r="X18" s="105"/>
      <c r="Y18" s="74"/>
    </row>
    <row r="19" spans="1:25">
      <c r="A19" s="94"/>
      <c r="B19" s="38" t="s">
        <v>61</v>
      </c>
      <c r="C19" s="21"/>
      <c r="D19" s="22"/>
      <c r="E19" s="22"/>
      <c r="F19" s="22"/>
      <c r="G19" s="22"/>
      <c r="H19" s="98"/>
      <c r="I19" s="98"/>
      <c r="J19" s="22"/>
      <c r="K19" s="22"/>
      <c r="L19" s="22"/>
      <c r="M19" s="22"/>
      <c r="N19" s="22"/>
      <c r="O19" s="22"/>
      <c r="P19" s="22">
        <v>0.015</v>
      </c>
      <c r="Q19" s="22">
        <v>0.0081</v>
      </c>
      <c r="R19" s="22">
        <v>0.0745</v>
      </c>
      <c r="S19" s="22">
        <v>0.232</v>
      </c>
      <c r="T19" s="22"/>
      <c r="U19" s="98"/>
      <c r="V19" s="106"/>
      <c r="W19" s="106"/>
      <c r="X19" s="106"/>
      <c r="Y19" s="74"/>
    </row>
    <row r="20" spans="1:25">
      <c r="A20" s="94"/>
      <c r="B20" s="38" t="s">
        <v>35</v>
      </c>
      <c r="C20" s="21"/>
      <c r="D20" s="22"/>
      <c r="E20" s="22">
        <v>0.00833</v>
      </c>
      <c r="F20" s="22"/>
      <c r="G20" s="22"/>
      <c r="H20" s="98"/>
      <c r="I20" s="98"/>
      <c r="J20" s="22"/>
      <c r="K20" s="22"/>
      <c r="L20" s="22">
        <v>0.0184</v>
      </c>
      <c r="M20" s="22"/>
      <c r="N20" s="22"/>
      <c r="O20" s="22"/>
      <c r="P20" s="22"/>
      <c r="Q20" s="22"/>
      <c r="R20" s="22"/>
      <c r="S20" s="22"/>
      <c r="T20" s="22"/>
      <c r="U20" s="98"/>
      <c r="V20" s="106"/>
      <c r="W20" s="106"/>
      <c r="X20" s="106"/>
      <c r="Y20" s="74"/>
    </row>
    <row r="21" spans="1:25">
      <c r="A21" s="94"/>
      <c r="B21" s="24" t="s">
        <v>36</v>
      </c>
      <c r="C21" s="21"/>
      <c r="D21" s="22"/>
      <c r="E21" s="22"/>
      <c r="F21" s="22"/>
      <c r="G21" s="22"/>
      <c r="H21" s="98"/>
      <c r="I21" s="98"/>
      <c r="J21" s="22"/>
      <c r="K21" s="22">
        <v>0.048</v>
      </c>
      <c r="L21" s="22"/>
      <c r="M21" s="22"/>
      <c r="N21" s="22"/>
      <c r="O21" s="22"/>
      <c r="P21" s="22"/>
      <c r="Q21" s="22"/>
      <c r="R21" s="22"/>
      <c r="S21" s="22"/>
      <c r="T21" s="22"/>
      <c r="U21" s="98"/>
      <c r="V21" s="106"/>
      <c r="W21" s="106"/>
      <c r="X21" s="106"/>
      <c r="Y21" s="74"/>
    </row>
    <row r="22" ht="13.95" spans="1:25">
      <c r="A22" s="95"/>
      <c r="B22" s="41"/>
      <c r="C22" s="27"/>
      <c r="D22" s="28"/>
      <c r="E22" s="28"/>
      <c r="F22" s="28"/>
      <c r="G22" s="28"/>
      <c r="H22" s="99"/>
      <c r="I22" s="9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99"/>
      <c r="V22" s="107"/>
      <c r="W22" s="107"/>
      <c r="X22" s="107"/>
      <c r="Y22" s="74"/>
    </row>
    <row r="23" spans="1:25">
      <c r="A23" s="93" t="s">
        <v>37</v>
      </c>
      <c r="B23" s="15" t="s">
        <v>62</v>
      </c>
      <c r="C23" s="16">
        <v>0.01</v>
      </c>
      <c r="D23" s="17">
        <v>0.002</v>
      </c>
      <c r="E23" s="17">
        <v>0.01</v>
      </c>
      <c r="F23" s="17"/>
      <c r="G23" s="17"/>
      <c r="H23" s="97"/>
      <c r="I23" s="97"/>
      <c r="J23" s="17"/>
      <c r="K23" s="17"/>
      <c r="L23" s="17"/>
      <c r="M23" s="17">
        <v>0.04042</v>
      </c>
      <c r="N23" s="17"/>
      <c r="O23" s="17"/>
      <c r="P23" s="17"/>
      <c r="Q23" s="17">
        <v>0.0024</v>
      </c>
      <c r="R23" s="17"/>
      <c r="S23" s="17"/>
      <c r="T23" s="17"/>
      <c r="U23" s="97">
        <v>9</v>
      </c>
      <c r="V23" s="105">
        <v>5</v>
      </c>
      <c r="W23" s="105"/>
      <c r="X23" s="105"/>
      <c r="Y23" s="74"/>
    </row>
    <row r="24" spans="1:25">
      <c r="A24" s="94"/>
      <c r="B24" s="20" t="s">
        <v>63</v>
      </c>
      <c r="C24" s="21">
        <v>0.1543</v>
      </c>
      <c r="D24" s="22"/>
      <c r="E24" s="22">
        <v>0.007</v>
      </c>
      <c r="F24" s="22"/>
      <c r="G24" s="22"/>
      <c r="H24" s="98"/>
      <c r="I24" s="98">
        <v>0.003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98"/>
      <c r="V24" s="106"/>
      <c r="W24" s="106"/>
      <c r="X24" s="106"/>
      <c r="Y24" s="74"/>
    </row>
    <row r="25" spans="1:25">
      <c r="A25" s="94"/>
      <c r="B25" s="20"/>
      <c r="C25" s="21"/>
      <c r="D25" s="22"/>
      <c r="E25" s="22"/>
      <c r="F25" s="22"/>
      <c r="G25" s="22"/>
      <c r="H25" s="98"/>
      <c r="I25" s="9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98"/>
      <c r="V25" s="106"/>
      <c r="W25" s="106"/>
      <c r="X25" s="106"/>
      <c r="Y25" s="74"/>
    </row>
    <row r="26" ht="13.95" spans="1:25">
      <c r="A26" s="95"/>
      <c r="B26" s="26"/>
      <c r="C26" s="27"/>
      <c r="D26" s="28"/>
      <c r="E26" s="28"/>
      <c r="F26" s="28"/>
      <c r="G26" s="28"/>
      <c r="H26" s="99"/>
      <c r="I26" s="9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99"/>
      <c r="V26" s="107"/>
      <c r="W26" s="107">
        <v>1</v>
      </c>
      <c r="X26" s="107">
        <v>1</v>
      </c>
      <c r="Y26" s="74"/>
    </row>
    <row r="27" ht="16.35" spans="1:25">
      <c r="A27" s="42" t="s">
        <v>41</v>
      </c>
      <c r="B27" s="43"/>
      <c r="C27" s="16">
        <f>SUM(C9:C26)</f>
        <v>0.3077</v>
      </c>
      <c r="D27" s="17">
        <f>SUM(D9:D26)</f>
        <v>0.0116</v>
      </c>
      <c r="E27" s="17">
        <f>SUM(E9:E26)</f>
        <v>0.04143</v>
      </c>
      <c r="F27" s="17">
        <f>SUM(F9:F26)</f>
        <v>0.0154</v>
      </c>
      <c r="G27" s="17">
        <f>SUM(G9:G26)</f>
        <v>0.015</v>
      </c>
      <c r="H27" s="97">
        <f t="shared" ref="H27:M27" si="0">SUM(H9:H26)</f>
        <v>0.00085</v>
      </c>
      <c r="I27" s="97">
        <f t="shared" si="0"/>
        <v>0.003</v>
      </c>
      <c r="J27" s="17">
        <f t="shared" si="0"/>
        <v>0.0295</v>
      </c>
      <c r="K27" s="17">
        <f t="shared" si="0"/>
        <v>0.048</v>
      </c>
      <c r="L27" s="17">
        <f t="shared" si="0"/>
        <v>0.0184</v>
      </c>
      <c r="M27" s="17">
        <f t="shared" ref="M27:Y27" si="1">SUM(M9:M26)</f>
        <v>0.04042</v>
      </c>
      <c r="N27" s="17">
        <f t="shared" si="1"/>
        <v>0.084</v>
      </c>
      <c r="O27" s="17">
        <f t="shared" si="1"/>
        <v>0.01016</v>
      </c>
      <c r="P27" s="17">
        <f t="shared" si="1"/>
        <v>0.0254</v>
      </c>
      <c r="Q27" s="17">
        <f t="shared" si="1"/>
        <v>0.0128</v>
      </c>
      <c r="R27" s="17">
        <f t="shared" si="1"/>
        <v>0.1493</v>
      </c>
      <c r="S27" s="17">
        <f t="shared" si="1"/>
        <v>0.232</v>
      </c>
      <c r="T27" s="17">
        <f t="shared" si="1"/>
        <v>0.0258</v>
      </c>
      <c r="U27" s="17">
        <v>9</v>
      </c>
      <c r="V27" s="17">
        <v>5</v>
      </c>
      <c r="W27" s="17">
        <v>1</v>
      </c>
      <c r="X27" s="17">
        <v>1</v>
      </c>
      <c r="Y27" s="75"/>
    </row>
    <row r="28" ht="15.6" hidden="1" spans="1:25">
      <c r="A28" s="44" t="s">
        <v>42</v>
      </c>
      <c r="B28" s="45"/>
      <c r="C28" s="96">
        <f t="shared" ref="C28:L28" si="2">91*C27</f>
        <v>28.0007</v>
      </c>
      <c r="D28" s="96">
        <f t="shared" si="2"/>
        <v>1.0556</v>
      </c>
      <c r="E28" s="96">
        <f t="shared" si="2"/>
        <v>3.77013</v>
      </c>
      <c r="F28" s="96">
        <f t="shared" si="2"/>
        <v>1.4014</v>
      </c>
      <c r="G28" s="96">
        <f t="shared" si="2"/>
        <v>1.365</v>
      </c>
      <c r="H28" s="96">
        <f t="shared" si="2"/>
        <v>0.07735</v>
      </c>
      <c r="I28" s="96">
        <f t="shared" si="2"/>
        <v>0.273</v>
      </c>
      <c r="J28" s="96">
        <f t="shared" si="2"/>
        <v>2.6845</v>
      </c>
      <c r="K28" s="96">
        <f t="shared" si="2"/>
        <v>4.368</v>
      </c>
      <c r="L28" s="96">
        <f t="shared" si="2"/>
        <v>1.6744</v>
      </c>
      <c r="M28" s="96">
        <f t="shared" ref="M28:AA28" si="3">91*M27</f>
        <v>3.67822</v>
      </c>
      <c r="N28" s="96">
        <f t="shared" si="3"/>
        <v>7.644</v>
      </c>
      <c r="O28" s="96">
        <f t="shared" si="3"/>
        <v>0.92456</v>
      </c>
      <c r="P28" s="96">
        <f t="shared" si="3"/>
        <v>2.3114</v>
      </c>
      <c r="Q28" s="96">
        <f t="shared" si="3"/>
        <v>1.1648</v>
      </c>
      <c r="R28" s="96">
        <f t="shared" si="3"/>
        <v>13.5863</v>
      </c>
      <c r="S28" s="96">
        <f t="shared" si="3"/>
        <v>21.112</v>
      </c>
      <c r="T28" s="96">
        <f t="shared" si="3"/>
        <v>2.3478</v>
      </c>
      <c r="U28" s="96">
        <v>9</v>
      </c>
      <c r="V28" s="96">
        <v>5</v>
      </c>
      <c r="W28" s="96">
        <f>91*W27</f>
        <v>91</v>
      </c>
      <c r="X28" s="96">
        <f>91*X27</f>
        <v>91</v>
      </c>
      <c r="Y28" s="109"/>
    </row>
    <row r="29" ht="15.6" spans="1:25">
      <c r="A29" s="44" t="s">
        <v>42</v>
      </c>
      <c r="B29" s="45"/>
      <c r="C29" s="47">
        <f>ROUND(C28,2)</f>
        <v>28</v>
      </c>
      <c r="D29" s="48">
        <f>ROUND(D28,2)</f>
        <v>1.06</v>
      </c>
      <c r="E29" s="48">
        <f>ROUND(E28,2)</f>
        <v>3.77</v>
      </c>
      <c r="F29" s="48">
        <f>ROUND(F28,2)</f>
        <v>1.4</v>
      </c>
      <c r="G29" s="48">
        <f>ROUND(G28,2)</f>
        <v>1.37</v>
      </c>
      <c r="H29" s="48">
        <f t="shared" ref="H29:M29" si="4">ROUND(H28,2)</f>
        <v>0.08</v>
      </c>
      <c r="I29" s="48">
        <f t="shared" si="4"/>
        <v>0.27</v>
      </c>
      <c r="J29" s="48">
        <f t="shared" si="4"/>
        <v>2.68</v>
      </c>
      <c r="K29" s="48">
        <f t="shared" si="4"/>
        <v>4.37</v>
      </c>
      <c r="L29" s="48">
        <f t="shared" si="4"/>
        <v>1.67</v>
      </c>
      <c r="M29" s="48">
        <f t="shared" ref="M29:W29" si="5">ROUND(M28,2)</f>
        <v>3.68</v>
      </c>
      <c r="N29" s="66">
        <f t="shared" si="5"/>
        <v>7.64</v>
      </c>
      <c r="O29" s="66">
        <f t="shared" si="5"/>
        <v>0.92</v>
      </c>
      <c r="P29" s="66">
        <f t="shared" si="5"/>
        <v>2.31</v>
      </c>
      <c r="Q29" s="66">
        <f t="shared" si="5"/>
        <v>1.16</v>
      </c>
      <c r="R29" s="66">
        <f t="shared" si="5"/>
        <v>13.59</v>
      </c>
      <c r="S29" s="66">
        <f t="shared" si="5"/>
        <v>21.11</v>
      </c>
      <c r="T29" s="66">
        <f t="shared" si="5"/>
        <v>2.35</v>
      </c>
      <c r="U29" s="66">
        <v>9</v>
      </c>
      <c r="V29" s="66">
        <v>5</v>
      </c>
      <c r="W29" s="66">
        <v>1</v>
      </c>
      <c r="X29" s="66">
        <v>1</v>
      </c>
      <c r="Y29" s="77"/>
    </row>
    <row r="30" ht="15.6" spans="1:25">
      <c r="A30" s="44" t="s">
        <v>43</v>
      </c>
      <c r="B30" s="45"/>
      <c r="C30" s="47">
        <v>81</v>
      </c>
      <c r="D30" s="49">
        <v>800</v>
      </c>
      <c r="E30" s="49">
        <v>85</v>
      </c>
      <c r="F30" s="48">
        <v>115</v>
      </c>
      <c r="G30" s="48">
        <v>130</v>
      </c>
      <c r="H30" s="49">
        <v>1400</v>
      </c>
      <c r="I30" s="49">
        <v>770</v>
      </c>
      <c r="J30" s="49">
        <v>62.37</v>
      </c>
      <c r="K30" s="49">
        <v>39.5</v>
      </c>
      <c r="L30" s="48">
        <v>230</v>
      </c>
      <c r="M30" s="48">
        <v>96</v>
      </c>
      <c r="N30" s="48">
        <v>48</v>
      </c>
      <c r="O30" s="48">
        <v>50</v>
      </c>
      <c r="P30" s="66">
        <v>80</v>
      </c>
      <c r="Q30" s="66">
        <v>220</v>
      </c>
      <c r="R30" s="48">
        <v>250</v>
      </c>
      <c r="S30" s="66">
        <v>88</v>
      </c>
      <c r="T30" s="66">
        <v>160</v>
      </c>
      <c r="U30" s="66">
        <v>7.5</v>
      </c>
      <c r="V30" s="67">
        <v>2.7</v>
      </c>
      <c r="W30" s="67">
        <v>18</v>
      </c>
      <c r="X30" s="67">
        <v>13</v>
      </c>
      <c r="Y30" s="20"/>
    </row>
    <row r="31" ht="16.35" spans="1:25">
      <c r="A31" s="50" t="s">
        <v>44</v>
      </c>
      <c r="B31" s="51"/>
      <c r="C31" s="52">
        <f t="shared" ref="C31:L31" si="6">C29*C30</f>
        <v>2268</v>
      </c>
      <c r="D31" s="52">
        <f t="shared" si="6"/>
        <v>848</v>
      </c>
      <c r="E31" s="52">
        <f t="shared" si="6"/>
        <v>320.45</v>
      </c>
      <c r="F31" s="52">
        <f t="shared" si="6"/>
        <v>161</v>
      </c>
      <c r="G31" s="52">
        <f t="shared" si="6"/>
        <v>178.1</v>
      </c>
      <c r="H31" s="52">
        <f t="shared" si="6"/>
        <v>112</v>
      </c>
      <c r="I31" s="52">
        <f t="shared" si="6"/>
        <v>207.9</v>
      </c>
      <c r="J31" s="52">
        <f t="shared" si="6"/>
        <v>167.1516</v>
      </c>
      <c r="K31" s="52">
        <f t="shared" si="6"/>
        <v>172.615</v>
      </c>
      <c r="L31" s="52">
        <f t="shared" si="6"/>
        <v>384.1</v>
      </c>
      <c r="M31" s="52">
        <f t="shared" ref="M31:X31" si="7">M29*M30</f>
        <v>353.28</v>
      </c>
      <c r="N31" s="52">
        <f t="shared" si="7"/>
        <v>366.72</v>
      </c>
      <c r="O31" s="52">
        <f t="shared" si="7"/>
        <v>46</v>
      </c>
      <c r="P31" s="52">
        <f t="shared" si="7"/>
        <v>184.8</v>
      </c>
      <c r="Q31" s="52">
        <f t="shared" si="7"/>
        <v>255.2</v>
      </c>
      <c r="R31" s="52">
        <f t="shared" si="7"/>
        <v>3397.5</v>
      </c>
      <c r="S31" s="52">
        <f t="shared" si="7"/>
        <v>1857.68</v>
      </c>
      <c r="T31" s="52">
        <f t="shared" si="7"/>
        <v>376</v>
      </c>
      <c r="U31" s="52">
        <f t="shared" si="7"/>
        <v>67.5</v>
      </c>
      <c r="V31" s="52">
        <f t="shared" si="7"/>
        <v>13.5</v>
      </c>
      <c r="W31" s="52">
        <f t="shared" si="7"/>
        <v>18</v>
      </c>
      <c r="X31" s="52">
        <f t="shared" si="7"/>
        <v>13</v>
      </c>
      <c r="Y31" s="78">
        <f>SUM(C31:X31)</f>
        <v>11768.4966</v>
      </c>
    </row>
    <row r="32" ht="15.6" spans="1:25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6">
        <f>Y31/Y2</f>
        <v>129.324138461538</v>
      </c>
    </row>
    <row r="33" customFormat="1" ht="27" customHeight="1" spans="2:13">
      <c r="B33" s="55" t="s">
        <v>45</v>
      </c>
      <c r="L33" s="56"/>
      <c r="M33" s="57"/>
    </row>
    <row r="34" customFormat="1" ht="27" customHeight="1" spans="2:13">
      <c r="B34" s="55" t="s">
        <v>46</v>
      </c>
      <c r="L34" s="56"/>
      <c r="M34" s="57"/>
    </row>
    <row r="35" customFormat="1" ht="27" customHeight="1" spans="2:17">
      <c r="B35" s="55" t="s">
        <v>47</v>
      </c>
      <c r="P35" t="s">
        <v>48</v>
      </c>
      <c r="Q35" t="s">
        <v>49</v>
      </c>
    </row>
  </sheetData>
  <mergeCells count="37">
    <mergeCell ref="A1:Y1"/>
    <mergeCell ref="A27:B27"/>
    <mergeCell ref="A28:B28"/>
    <mergeCell ref="A29:B29"/>
    <mergeCell ref="A30:B30"/>
    <mergeCell ref="A31:B31"/>
    <mergeCell ref="A32:B32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5"/>
  <sheetViews>
    <sheetView workbookViewId="0">
      <pane ySplit="7" topLeftCell="A23" activePane="bottomLeft" state="frozen"/>
      <selection/>
      <selection pane="bottomLeft" activeCell="A33" sqref="$A33:$XFD35"/>
    </sheetView>
  </sheetViews>
  <sheetFormatPr defaultColWidth="11.537037037037" defaultRowHeight="13.2"/>
  <cols>
    <col min="1" max="1" width="6.33333333333333" customWidth="1"/>
    <col min="2" max="2" width="27.6666666666667" customWidth="1"/>
    <col min="3" max="3" width="7.55555555555556" customWidth="1"/>
    <col min="4" max="4" width="6.77777777777778" customWidth="1"/>
    <col min="5" max="5" width="6.66666666666667" customWidth="1"/>
    <col min="6" max="6" width="6.33333333333333" customWidth="1"/>
    <col min="7" max="7" width="7.11111111111111" customWidth="1"/>
    <col min="8" max="8" width="6.33333333333333" customWidth="1"/>
    <col min="9" max="9" width="7.22222222222222" customWidth="1"/>
    <col min="10" max="10" width="6.33333333333333" customWidth="1"/>
    <col min="11" max="11" width="6.22222222222222" customWidth="1"/>
    <col min="12" max="12" width="6.55555555555556" customWidth="1"/>
    <col min="13" max="13" width="6.44444444444444" customWidth="1"/>
    <col min="14" max="14" width="6.77777777777778" customWidth="1"/>
    <col min="15" max="15" width="6.44444444444444" customWidth="1"/>
    <col min="16" max="16" width="6.11111111111111" customWidth="1"/>
    <col min="17" max="17" width="6.22222222222222" customWidth="1"/>
    <col min="18" max="18" width="7.44444444444444" customWidth="1"/>
    <col min="19" max="19" width="5.55555555555556" customWidth="1"/>
    <col min="20" max="20" width="7" customWidth="1"/>
    <col min="21" max="21" width="6.11111111111111" customWidth="1"/>
    <col min="22" max="22" width="5.11111111111111" customWidth="1"/>
    <col min="23" max="23" width="6.11111111111111" customWidth="1"/>
    <col min="24" max="24" width="8.77777777777778" customWidth="1"/>
  </cols>
  <sheetData>
    <row r="1" s="1" customFormat="1" ht="43" customHeight="1" spans="1:1">
      <c r="A1" s="1" t="s">
        <v>0</v>
      </c>
    </row>
    <row r="2" customHeight="1" spans="1:24">
      <c r="A2" s="79"/>
      <c r="B2" s="80" t="s">
        <v>168</v>
      </c>
      <c r="C2" s="81" t="s">
        <v>2</v>
      </c>
      <c r="D2" s="4" t="s">
        <v>3</v>
      </c>
      <c r="E2" s="4" t="s">
        <v>4</v>
      </c>
      <c r="F2" s="4" t="s">
        <v>51</v>
      </c>
      <c r="G2" s="4" t="s">
        <v>54</v>
      </c>
      <c r="H2" s="4" t="s">
        <v>52</v>
      </c>
      <c r="I2" s="4" t="s">
        <v>5</v>
      </c>
      <c r="J2" s="4" t="s">
        <v>8</v>
      </c>
      <c r="K2" s="4" t="s">
        <v>9</v>
      </c>
      <c r="L2" s="4" t="s">
        <v>18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53</v>
      </c>
      <c r="S2" s="4" t="s">
        <v>65</v>
      </c>
      <c r="T2" s="4" t="s">
        <v>68</v>
      </c>
      <c r="U2" s="4" t="s">
        <v>56</v>
      </c>
      <c r="V2" s="4" t="s">
        <v>24</v>
      </c>
      <c r="W2" s="4" t="s">
        <v>57</v>
      </c>
      <c r="X2" s="101">
        <v>88</v>
      </c>
    </row>
    <row r="3" spans="1:24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2"/>
    </row>
    <row r="4" spans="1:24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02"/>
    </row>
    <row r="5" ht="12" customHeight="1" spans="1:24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02"/>
    </row>
    <row r="6" spans="1:24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2"/>
    </row>
    <row r="7" ht="28" customHeight="1" spans="1:24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3"/>
    </row>
    <row r="8" ht="15" customHeight="1" spans="1:24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04" t="s">
        <v>25</v>
      </c>
    </row>
    <row r="9" spans="1:24">
      <c r="A9" s="90" t="s">
        <v>26</v>
      </c>
      <c r="B9" s="15" t="s">
        <v>169</v>
      </c>
      <c r="C9" s="16">
        <v>0.1474</v>
      </c>
      <c r="D9" s="17"/>
      <c r="E9" s="17">
        <v>0.0054</v>
      </c>
      <c r="F9" s="17">
        <v>0.0154</v>
      </c>
      <c r="G9" s="17"/>
      <c r="H9" s="17"/>
      <c r="I9" s="9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97"/>
      <c r="V9" s="105"/>
      <c r="W9" s="105"/>
      <c r="X9" s="73" t="s">
        <v>114</v>
      </c>
    </row>
    <row r="10" spans="1:24">
      <c r="A10" s="91"/>
      <c r="B10" s="20" t="s">
        <v>40</v>
      </c>
      <c r="C10" s="21"/>
      <c r="D10" s="22"/>
      <c r="E10" s="22">
        <v>0.0073</v>
      </c>
      <c r="F10" s="22"/>
      <c r="G10" s="22"/>
      <c r="H10" s="22"/>
      <c r="I10" s="98">
        <v>0.00055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98"/>
      <c r="V10" s="106"/>
      <c r="W10" s="106"/>
      <c r="X10" s="74"/>
    </row>
    <row r="11" spans="1:24">
      <c r="A11" s="91"/>
      <c r="B11" s="24" t="s">
        <v>107</v>
      </c>
      <c r="C11" s="21"/>
      <c r="D11" s="22">
        <v>0.0104</v>
      </c>
      <c r="E11" s="22"/>
      <c r="F11" s="22"/>
      <c r="G11" s="22"/>
      <c r="H11" s="22"/>
      <c r="I11" s="98"/>
      <c r="J11" s="22">
        <v>0.0303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98"/>
      <c r="V11" s="106"/>
      <c r="W11" s="106"/>
      <c r="X11" s="74"/>
    </row>
    <row r="12" spans="1:24">
      <c r="A12" s="91"/>
      <c r="B12" s="20"/>
      <c r="C12" s="21"/>
      <c r="D12" s="22"/>
      <c r="E12" s="22"/>
      <c r="F12" s="22"/>
      <c r="G12" s="22"/>
      <c r="H12" s="22"/>
      <c r="I12" s="9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98"/>
      <c r="V12" s="106"/>
      <c r="W12" s="106"/>
      <c r="X12" s="74"/>
    </row>
    <row r="13" ht="13.95" spans="1:24">
      <c r="A13" s="92"/>
      <c r="B13" s="26"/>
      <c r="C13" s="27"/>
      <c r="D13" s="28"/>
      <c r="E13" s="28"/>
      <c r="F13" s="28"/>
      <c r="G13" s="28"/>
      <c r="H13" s="28"/>
      <c r="I13" s="9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99"/>
      <c r="V13" s="107"/>
      <c r="W13" s="107"/>
      <c r="X13" s="74"/>
    </row>
    <row r="14" spans="1:24">
      <c r="A14" s="90" t="s">
        <v>31</v>
      </c>
      <c r="B14" s="15" t="s">
        <v>68</v>
      </c>
      <c r="C14" s="16"/>
      <c r="D14" s="17"/>
      <c r="E14" s="17"/>
      <c r="F14" s="17"/>
      <c r="G14" s="17"/>
      <c r="H14" s="17"/>
      <c r="I14" s="9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0.093</v>
      </c>
      <c r="U14" s="97"/>
      <c r="V14" s="105"/>
      <c r="W14" s="105"/>
      <c r="X14" s="74"/>
    </row>
    <row r="15" spans="1:24">
      <c r="A15" s="91"/>
      <c r="B15" s="20"/>
      <c r="C15" s="21"/>
      <c r="D15" s="22"/>
      <c r="E15" s="22"/>
      <c r="F15" s="22"/>
      <c r="G15" s="22"/>
      <c r="H15" s="22"/>
      <c r="I15" s="9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98"/>
      <c r="V15" s="106"/>
      <c r="W15" s="106"/>
      <c r="X15" s="74"/>
    </row>
    <row r="16" spans="1:24">
      <c r="A16" s="91"/>
      <c r="B16" s="20"/>
      <c r="C16" s="21"/>
      <c r="D16" s="22"/>
      <c r="E16" s="22"/>
      <c r="F16" s="22"/>
      <c r="G16" s="22"/>
      <c r="H16" s="22"/>
      <c r="I16" s="9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98"/>
      <c r="V16" s="106"/>
      <c r="W16" s="106"/>
      <c r="X16" s="74"/>
    </row>
    <row r="17" ht="13.95" spans="1:24">
      <c r="A17" s="92"/>
      <c r="B17" s="26"/>
      <c r="C17" s="32"/>
      <c r="D17" s="33"/>
      <c r="E17" s="33"/>
      <c r="F17" s="33"/>
      <c r="G17" s="33"/>
      <c r="H17" s="33"/>
      <c r="I17" s="100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100"/>
      <c r="V17" s="108"/>
      <c r="W17" s="108"/>
      <c r="X17" s="74"/>
    </row>
    <row r="18" spans="1:24">
      <c r="A18" s="93" t="s">
        <v>32</v>
      </c>
      <c r="B18" s="36" t="s">
        <v>130</v>
      </c>
      <c r="C18" s="16"/>
      <c r="D18" s="17"/>
      <c r="E18" s="17"/>
      <c r="F18" s="17"/>
      <c r="G18" s="17"/>
      <c r="H18" s="17"/>
      <c r="I18" s="97"/>
      <c r="J18" s="17"/>
      <c r="K18" s="17"/>
      <c r="L18" s="17"/>
      <c r="M18" s="17"/>
      <c r="N18" s="17">
        <v>0.084</v>
      </c>
      <c r="O18" s="17">
        <v>0.01016</v>
      </c>
      <c r="P18" s="17">
        <v>0.011</v>
      </c>
      <c r="Q18" s="17">
        <v>0.0023</v>
      </c>
      <c r="R18" s="17">
        <v>0.0773</v>
      </c>
      <c r="S18" s="17">
        <v>0.0054</v>
      </c>
      <c r="T18" s="17"/>
      <c r="U18" s="97"/>
      <c r="V18" s="105"/>
      <c r="W18" s="105"/>
      <c r="X18" s="74"/>
    </row>
    <row r="19" ht="16" customHeight="1" spans="1:24">
      <c r="A19" s="94"/>
      <c r="B19" s="38" t="s">
        <v>61</v>
      </c>
      <c r="C19" s="21"/>
      <c r="D19" s="22"/>
      <c r="E19" s="22"/>
      <c r="F19" s="22"/>
      <c r="G19" s="22">
        <v>0.2169</v>
      </c>
      <c r="H19" s="22"/>
      <c r="I19" s="98"/>
      <c r="J19" s="22"/>
      <c r="K19" s="22"/>
      <c r="L19" s="22"/>
      <c r="M19" s="22"/>
      <c r="N19" s="22"/>
      <c r="O19" s="22"/>
      <c r="P19" s="22">
        <v>0.01544</v>
      </c>
      <c r="Q19" s="22">
        <v>0.00644</v>
      </c>
      <c r="R19" s="22">
        <v>0.0758</v>
      </c>
      <c r="S19" s="22"/>
      <c r="T19" s="22"/>
      <c r="U19" s="98"/>
      <c r="V19" s="106"/>
      <c r="W19" s="106"/>
      <c r="X19" s="74"/>
    </row>
    <row r="20" spans="1:24">
      <c r="A20" s="94"/>
      <c r="B20" s="38" t="s">
        <v>35</v>
      </c>
      <c r="C20" s="21"/>
      <c r="D20" s="22"/>
      <c r="E20" s="22">
        <v>0.008</v>
      </c>
      <c r="F20" s="22"/>
      <c r="G20" s="22"/>
      <c r="H20" s="22"/>
      <c r="I20" s="98"/>
      <c r="J20" s="22"/>
      <c r="K20" s="22"/>
      <c r="L20" s="22">
        <v>0.0184</v>
      </c>
      <c r="M20" s="22"/>
      <c r="N20" s="22"/>
      <c r="O20" s="22"/>
      <c r="P20" s="22"/>
      <c r="Q20" s="22"/>
      <c r="R20" s="22"/>
      <c r="S20" s="22"/>
      <c r="T20" s="22"/>
      <c r="U20" s="98"/>
      <c r="V20" s="106"/>
      <c r="W20" s="106"/>
      <c r="X20" s="74"/>
    </row>
    <row r="21" spans="1:24">
      <c r="A21" s="94"/>
      <c r="B21" s="24" t="s">
        <v>36</v>
      </c>
      <c r="C21" s="21"/>
      <c r="D21" s="22"/>
      <c r="E21" s="22"/>
      <c r="F21" s="22"/>
      <c r="G21" s="22"/>
      <c r="H21" s="22"/>
      <c r="I21" s="98"/>
      <c r="J21" s="22"/>
      <c r="K21" s="22">
        <v>0.048</v>
      </c>
      <c r="L21" s="22"/>
      <c r="M21" s="22"/>
      <c r="N21" s="22"/>
      <c r="O21" s="22"/>
      <c r="P21" s="22"/>
      <c r="Q21" s="22"/>
      <c r="R21" s="22"/>
      <c r="S21" s="22"/>
      <c r="T21" s="22"/>
      <c r="U21" s="98"/>
      <c r="V21" s="106"/>
      <c r="W21" s="106"/>
      <c r="X21" s="74"/>
    </row>
    <row r="22" ht="13.95" spans="1:24">
      <c r="A22" s="95"/>
      <c r="B22" s="41"/>
      <c r="C22" s="27"/>
      <c r="D22" s="28"/>
      <c r="E22" s="28"/>
      <c r="F22" s="28"/>
      <c r="G22" s="28"/>
      <c r="H22" s="28"/>
      <c r="I22" s="9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99"/>
      <c r="V22" s="107"/>
      <c r="W22" s="107"/>
      <c r="X22" s="74"/>
    </row>
    <row r="23" spans="1:24">
      <c r="A23" s="93" t="s">
        <v>37</v>
      </c>
      <c r="B23" s="15" t="s">
        <v>62</v>
      </c>
      <c r="C23" s="16">
        <v>0.01</v>
      </c>
      <c r="D23" s="17">
        <v>0.002</v>
      </c>
      <c r="E23" s="17">
        <v>0.0084</v>
      </c>
      <c r="F23" s="17"/>
      <c r="G23" s="17"/>
      <c r="H23" s="17"/>
      <c r="I23" s="97"/>
      <c r="J23" s="17"/>
      <c r="K23" s="17"/>
      <c r="L23" s="17"/>
      <c r="M23" s="17">
        <v>0.04042</v>
      </c>
      <c r="N23" s="17"/>
      <c r="O23" s="17"/>
      <c r="P23" s="17"/>
      <c r="Q23" s="17">
        <v>0.0024</v>
      </c>
      <c r="R23" s="17"/>
      <c r="S23" s="17"/>
      <c r="T23" s="17"/>
      <c r="U23" s="97">
        <v>10</v>
      </c>
      <c r="V23" s="105">
        <v>8</v>
      </c>
      <c r="W23" s="105"/>
      <c r="X23" s="74"/>
    </row>
    <row r="24" spans="1:24">
      <c r="A24" s="94"/>
      <c r="B24" s="20" t="s">
        <v>63</v>
      </c>
      <c r="C24" s="21">
        <v>0.14944</v>
      </c>
      <c r="D24" s="22"/>
      <c r="E24" s="22">
        <v>0.00733</v>
      </c>
      <c r="F24" s="22"/>
      <c r="G24" s="22"/>
      <c r="H24" s="22">
        <v>0.003</v>
      </c>
      <c r="I24" s="9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98"/>
      <c r="V24" s="106"/>
      <c r="W24" s="106"/>
      <c r="X24" s="74"/>
    </row>
    <row r="25" spans="1:24">
      <c r="A25" s="94"/>
      <c r="B25" s="20"/>
      <c r="C25" s="21"/>
      <c r="D25" s="22"/>
      <c r="E25" s="22"/>
      <c r="F25" s="22"/>
      <c r="G25" s="22"/>
      <c r="H25" s="22"/>
      <c r="I25" s="9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98"/>
      <c r="V25" s="106"/>
      <c r="W25" s="106"/>
      <c r="X25" s="74"/>
    </row>
    <row r="26" ht="13.95" spans="1:24">
      <c r="A26" s="95"/>
      <c r="B26" s="26"/>
      <c r="C26" s="27"/>
      <c r="D26" s="28"/>
      <c r="E26" s="28"/>
      <c r="F26" s="28"/>
      <c r="G26" s="28"/>
      <c r="H26" s="28"/>
      <c r="I26" s="9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99"/>
      <c r="V26" s="107"/>
      <c r="W26" s="107">
        <v>1</v>
      </c>
      <c r="X26" s="74"/>
    </row>
    <row r="27" ht="16.35" spans="1:24">
      <c r="A27" s="42" t="s">
        <v>41</v>
      </c>
      <c r="B27" s="43"/>
      <c r="C27" s="16">
        <f t="shared" ref="C27:V27" si="0">SUM(C9:C26)</f>
        <v>0.30684</v>
      </c>
      <c r="D27" s="17">
        <f t="shared" si="0"/>
        <v>0.0124</v>
      </c>
      <c r="E27" s="17">
        <f t="shared" si="0"/>
        <v>0.03643</v>
      </c>
      <c r="F27" s="17">
        <f t="shared" si="0"/>
        <v>0.0154</v>
      </c>
      <c r="G27" s="17">
        <f t="shared" si="0"/>
        <v>0.2169</v>
      </c>
      <c r="H27" s="17">
        <f t="shared" si="0"/>
        <v>0.003</v>
      </c>
      <c r="I27" s="97">
        <f t="shared" si="0"/>
        <v>0.00055</v>
      </c>
      <c r="J27" s="17">
        <f t="shared" si="0"/>
        <v>0.0303</v>
      </c>
      <c r="K27" s="17">
        <f t="shared" si="0"/>
        <v>0.048</v>
      </c>
      <c r="L27" s="17">
        <f t="shared" si="0"/>
        <v>0.0184</v>
      </c>
      <c r="M27" s="17">
        <f t="shared" si="0"/>
        <v>0.04042</v>
      </c>
      <c r="N27" s="17">
        <f t="shared" si="0"/>
        <v>0.084</v>
      </c>
      <c r="O27" s="17">
        <f t="shared" si="0"/>
        <v>0.01016</v>
      </c>
      <c r="P27" s="17">
        <f t="shared" si="0"/>
        <v>0.02644</v>
      </c>
      <c r="Q27" s="17">
        <f t="shared" si="0"/>
        <v>0.01114</v>
      </c>
      <c r="R27" s="17">
        <f t="shared" si="0"/>
        <v>0.1531</v>
      </c>
      <c r="S27" s="17">
        <f t="shared" si="0"/>
        <v>0.0054</v>
      </c>
      <c r="T27" s="17">
        <f t="shared" si="0"/>
        <v>0.093</v>
      </c>
      <c r="U27" s="17">
        <v>10</v>
      </c>
      <c r="V27" s="17">
        <v>8</v>
      </c>
      <c r="W27" s="17">
        <v>1</v>
      </c>
      <c r="X27" s="75"/>
    </row>
    <row r="28" ht="15.6" hidden="1" spans="1:24">
      <c r="A28" s="44" t="s">
        <v>42</v>
      </c>
      <c r="B28" s="45"/>
      <c r="C28" s="96">
        <f>88*C27</f>
        <v>27.00192</v>
      </c>
      <c r="D28" s="96">
        <f t="shared" ref="D28:X28" si="1">88*D27</f>
        <v>1.0912</v>
      </c>
      <c r="E28" s="96">
        <f t="shared" si="1"/>
        <v>3.20584</v>
      </c>
      <c r="F28" s="96">
        <f t="shared" si="1"/>
        <v>1.3552</v>
      </c>
      <c r="G28" s="96">
        <f t="shared" si="1"/>
        <v>19.0872</v>
      </c>
      <c r="H28" s="96">
        <f t="shared" si="1"/>
        <v>0.264</v>
      </c>
      <c r="I28" s="96">
        <f t="shared" si="1"/>
        <v>0.0484</v>
      </c>
      <c r="J28" s="96">
        <f t="shared" si="1"/>
        <v>2.6664</v>
      </c>
      <c r="K28" s="96">
        <f t="shared" si="1"/>
        <v>4.224</v>
      </c>
      <c r="L28" s="96">
        <f t="shared" si="1"/>
        <v>1.6192</v>
      </c>
      <c r="M28" s="96">
        <f t="shared" si="1"/>
        <v>3.55696</v>
      </c>
      <c r="N28" s="96">
        <f t="shared" si="1"/>
        <v>7.392</v>
      </c>
      <c r="O28" s="96">
        <f t="shared" si="1"/>
        <v>0.89408</v>
      </c>
      <c r="P28" s="96">
        <f t="shared" si="1"/>
        <v>2.32672</v>
      </c>
      <c r="Q28" s="96">
        <f t="shared" si="1"/>
        <v>0.98032</v>
      </c>
      <c r="R28" s="96">
        <f t="shared" si="1"/>
        <v>13.4728</v>
      </c>
      <c r="S28" s="96">
        <f t="shared" si="1"/>
        <v>0.4752</v>
      </c>
      <c r="T28" s="96">
        <f t="shared" si="1"/>
        <v>8.184</v>
      </c>
      <c r="U28" s="96">
        <v>10</v>
      </c>
      <c r="V28" s="96">
        <v>8</v>
      </c>
      <c r="W28" s="96">
        <v>1</v>
      </c>
      <c r="X28" s="109"/>
    </row>
    <row r="29" ht="15.6" spans="1:24">
      <c r="A29" s="44" t="s">
        <v>42</v>
      </c>
      <c r="B29" s="45"/>
      <c r="C29" s="47">
        <f t="shared" ref="C29:V29" si="2">ROUND(C28,2)</f>
        <v>27</v>
      </c>
      <c r="D29" s="48">
        <f t="shared" si="2"/>
        <v>1.09</v>
      </c>
      <c r="E29" s="48">
        <f t="shared" si="2"/>
        <v>3.21</v>
      </c>
      <c r="F29" s="48">
        <f t="shared" si="2"/>
        <v>1.36</v>
      </c>
      <c r="G29" s="48">
        <f t="shared" si="2"/>
        <v>19.09</v>
      </c>
      <c r="H29" s="48">
        <f t="shared" si="2"/>
        <v>0.26</v>
      </c>
      <c r="I29" s="48">
        <f t="shared" si="2"/>
        <v>0.05</v>
      </c>
      <c r="J29" s="48">
        <f t="shared" si="2"/>
        <v>2.67</v>
      </c>
      <c r="K29" s="48">
        <f t="shared" si="2"/>
        <v>4.22</v>
      </c>
      <c r="L29" s="48">
        <f t="shared" si="2"/>
        <v>1.62</v>
      </c>
      <c r="M29" s="48">
        <f t="shared" si="2"/>
        <v>3.56</v>
      </c>
      <c r="N29" s="66">
        <f t="shared" si="2"/>
        <v>7.39</v>
      </c>
      <c r="O29" s="66">
        <f t="shared" si="2"/>
        <v>0.89</v>
      </c>
      <c r="P29" s="66">
        <f t="shared" si="2"/>
        <v>2.33</v>
      </c>
      <c r="Q29" s="66">
        <f t="shared" si="2"/>
        <v>0.98</v>
      </c>
      <c r="R29" s="66">
        <f t="shared" si="2"/>
        <v>13.47</v>
      </c>
      <c r="S29" s="66">
        <f t="shared" si="2"/>
        <v>0.48</v>
      </c>
      <c r="T29" s="66">
        <f t="shared" si="2"/>
        <v>8.18</v>
      </c>
      <c r="U29" s="66">
        <v>10</v>
      </c>
      <c r="V29" s="66">
        <v>8</v>
      </c>
      <c r="W29" s="66">
        <v>1</v>
      </c>
      <c r="X29" s="77"/>
    </row>
    <row r="30" ht="15.6" spans="1:24">
      <c r="A30" s="44" t="s">
        <v>43</v>
      </c>
      <c r="B30" s="45"/>
      <c r="C30" s="47">
        <v>81</v>
      </c>
      <c r="D30" s="49">
        <v>800</v>
      </c>
      <c r="E30" s="49">
        <v>85</v>
      </c>
      <c r="F30" s="48">
        <v>130</v>
      </c>
      <c r="G30" s="48">
        <v>88</v>
      </c>
      <c r="H30" s="48">
        <v>770</v>
      </c>
      <c r="I30" s="49">
        <v>1400</v>
      </c>
      <c r="J30" s="49">
        <v>62.37</v>
      </c>
      <c r="K30" s="49">
        <v>39.5</v>
      </c>
      <c r="L30" s="48">
        <v>230</v>
      </c>
      <c r="M30" s="48">
        <v>96</v>
      </c>
      <c r="N30" s="48">
        <v>48</v>
      </c>
      <c r="O30" s="48">
        <v>50</v>
      </c>
      <c r="P30" s="66">
        <v>80</v>
      </c>
      <c r="Q30" s="66">
        <v>220</v>
      </c>
      <c r="R30" s="48">
        <v>250</v>
      </c>
      <c r="S30" s="66">
        <v>60</v>
      </c>
      <c r="T30" s="66">
        <v>134</v>
      </c>
      <c r="U30" s="66">
        <v>7.5</v>
      </c>
      <c r="V30" s="67">
        <v>2.7</v>
      </c>
      <c r="W30" s="67">
        <v>18</v>
      </c>
      <c r="X30" s="20"/>
    </row>
    <row r="31" ht="16.35" spans="1:24">
      <c r="A31" s="50" t="s">
        <v>44</v>
      </c>
      <c r="B31" s="51"/>
      <c r="C31" s="52">
        <f t="shared" ref="C31:X31" si="3">C29*C30</f>
        <v>2187</v>
      </c>
      <c r="D31" s="52">
        <f t="shared" si="3"/>
        <v>872</v>
      </c>
      <c r="E31" s="52">
        <f t="shared" si="3"/>
        <v>272.85</v>
      </c>
      <c r="F31" s="52">
        <f t="shared" si="3"/>
        <v>176.8</v>
      </c>
      <c r="G31" s="52">
        <f t="shared" si="3"/>
        <v>1679.92</v>
      </c>
      <c r="H31" s="52">
        <f t="shared" si="3"/>
        <v>200.2</v>
      </c>
      <c r="I31" s="52">
        <f t="shared" si="3"/>
        <v>70</v>
      </c>
      <c r="J31" s="52">
        <f t="shared" si="3"/>
        <v>166.5279</v>
      </c>
      <c r="K31" s="52">
        <f t="shared" si="3"/>
        <v>166.69</v>
      </c>
      <c r="L31" s="52">
        <f t="shared" si="3"/>
        <v>372.6</v>
      </c>
      <c r="M31" s="52">
        <f t="shared" si="3"/>
        <v>341.76</v>
      </c>
      <c r="N31" s="52">
        <f t="shared" si="3"/>
        <v>354.72</v>
      </c>
      <c r="O31" s="52">
        <f t="shared" si="3"/>
        <v>44.5</v>
      </c>
      <c r="P31" s="52">
        <f t="shared" si="3"/>
        <v>186.4</v>
      </c>
      <c r="Q31" s="52">
        <f t="shared" si="3"/>
        <v>215.6</v>
      </c>
      <c r="R31" s="52">
        <f t="shared" si="3"/>
        <v>3367.5</v>
      </c>
      <c r="S31" s="52">
        <f t="shared" si="3"/>
        <v>28.8</v>
      </c>
      <c r="T31" s="52">
        <f t="shared" si="3"/>
        <v>1096.12</v>
      </c>
      <c r="U31" s="52">
        <f t="shared" si="3"/>
        <v>75</v>
      </c>
      <c r="V31" s="52">
        <f t="shared" si="3"/>
        <v>21.6</v>
      </c>
      <c r="W31" s="52">
        <f t="shared" si="3"/>
        <v>18</v>
      </c>
      <c r="X31" s="78">
        <f>SUM(C31:W31)</f>
        <v>11914.5879</v>
      </c>
    </row>
    <row r="32" ht="15.6" spans="1:24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6">
        <f>X31/X2</f>
        <v>135.393044318182</v>
      </c>
    </row>
    <row r="33" customFormat="1" ht="27" customHeight="1" spans="2:13">
      <c r="B33" s="55" t="s">
        <v>45</v>
      </c>
      <c r="L33" s="56"/>
      <c r="M33" s="57"/>
    </row>
    <row r="34" customFormat="1" ht="27" customHeight="1" spans="2:19">
      <c r="B34" s="55" t="s">
        <v>46</v>
      </c>
      <c r="L34" s="56"/>
      <c r="M34" s="57"/>
      <c r="N34"/>
      <c r="P34" t="s">
        <v>143</v>
      </c>
      <c r="Q34" s="68" t="s">
        <v>144</v>
      </c>
      <c r="R34" s="68"/>
      <c r="S34" s="68"/>
    </row>
    <row r="35" customFormat="1" ht="27" customHeight="1" spans="2:18">
      <c r="B35" s="55" t="s">
        <v>47</v>
      </c>
      <c r="O35" t="s">
        <v>145</v>
      </c>
      <c r="P35" s="58" t="s">
        <v>146</v>
      </c>
      <c r="Q35" s="58"/>
      <c r="R35" s="58"/>
    </row>
  </sheetData>
  <mergeCells count="37">
    <mergeCell ref="A1:X1"/>
    <mergeCell ref="A27:B27"/>
    <mergeCell ref="A28:B28"/>
    <mergeCell ref="A29:B29"/>
    <mergeCell ref="A30:B30"/>
    <mergeCell ref="A31:B31"/>
    <mergeCell ref="A32:B32"/>
    <mergeCell ref="P35:R35"/>
    <mergeCell ref="A2:A7"/>
    <mergeCell ref="A9:A13"/>
    <mergeCell ref="A14:A17"/>
    <mergeCell ref="A18:A22"/>
    <mergeCell ref="A23:A26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7"/>
  </mergeCells>
  <pageMargins left="0.0784722222222222" right="0.196527777777778" top="1.05069444444444" bottom="1.05069444444444" header="0.708333333333333" footer="0.786805555555556"/>
  <pageSetup paperSize="9" scale="82" orientation="landscape" useFirstPageNumber="1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7"/>
  <sheetViews>
    <sheetView tabSelected="1" workbookViewId="0">
      <pane ySplit="7" topLeftCell="A22" activePane="bottomLeft" state="frozen"/>
      <selection/>
      <selection pane="bottomLeft" activeCell="C44" sqref="C44"/>
    </sheetView>
  </sheetViews>
  <sheetFormatPr defaultColWidth="11.537037037037" defaultRowHeight="13.2"/>
  <cols>
    <col min="1" max="1" width="6.33333333333333" customWidth="1"/>
    <col min="2" max="2" width="24.8888888888889" customWidth="1"/>
    <col min="3" max="3" width="7" customWidth="1"/>
    <col min="4" max="4" width="7.33333333333333" customWidth="1"/>
    <col min="5" max="5" width="6.33333333333333" customWidth="1"/>
    <col min="6" max="6" width="7" customWidth="1"/>
    <col min="7" max="7" width="6" customWidth="1"/>
    <col min="8" max="8" width="6.66666666666667" customWidth="1"/>
    <col min="9" max="9" width="6.55555555555556" customWidth="1"/>
    <col min="10" max="10" width="7.44444444444444" customWidth="1"/>
    <col min="11" max="11" width="6.11111111111111" customWidth="1"/>
    <col min="12" max="13" width="7.44444444444444" customWidth="1"/>
    <col min="14" max="15" width="6.11111111111111" customWidth="1"/>
    <col min="16" max="16" width="6.33333333333333" customWidth="1"/>
    <col min="17" max="17" width="7" customWidth="1"/>
    <col min="18" max="18" width="6.44444444444444" customWidth="1"/>
    <col min="19" max="19" width="6.22222222222222" customWidth="1"/>
    <col min="20" max="20" width="6.44444444444444" customWidth="1"/>
    <col min="21" max="21" width="7.11111111111111" customWidth="1"/>
    <col min="22" max="22" width="7.33333333333333" customWidth="1"/>
    <col min="23" max="23" width="5.44444444444444" customWidth="1"/>
    <col min="24" max="24" width="5.22222222222222" customWidth="1"/>
    <col min="25" max="25" width="9.22222222222222" customWidth="1"/>
  </cols>
  <sheetData>
    <row r="1" s="1" customFormat="1" ht="43" customHeight="1" spans="1:1">
      <c r="A1" s="1" t="s">
        <v>0</v>
      </c>
    </row>
    <row r="2" customHeight="1" spans="1:25">
      <c r="A2" s="2"/>
      <c r="B2" s="3" t="s">
        <v>170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68</v>
      </c>
      <c r="L2" s="4" t="s">
        <v>11</v>
      </c>
      <c r="M2" s="4" t="s">
        <v>82</v>
      </c>
      <c r="N2" s="4" t="s">
        <v>118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71</v>
      </c>
      <c r="T2" s="4" t="s">
        <v>80</v>
      </c>
      <c r="U2" s="4" t="s">
        <v>20</v>
      </c>
      <c r="V2" s="4" t="s">
        <v>21</v>
      </c>
      <c r="W2" s="4" t="s">
        <v>23</v>
      </c>
      <c r="X2" s="59" t="s">
        <v>24</v>
      </c>
      <c r="Y2" s="69">
        <v>92</v>
      </c>
    </row>
    <row r="3" spans="1: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0"/>
      <c r="Y3" s="70"/>
    </row>
    <row r="4" spans="1: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0"/>
      <c r="Y4" s="70"/>
    </row>
    <row r="5" ht="12" customHeight="1" spans="1: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0"/>
      <c r="Y5" s="70"/>
    </row>
    <row r="6" spans="1:25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0"/>
      <c r="Y6" s="70"/>
    </row>
    <row r="7" ht="28" customHeight="1" spans="1:2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1"/>
      <c r="Y7" s="71"/>
    </row>
    <row r="8" ht="16" customHeight="1" spans="1:25">
      <c r="A8" s="11"/>
      <c r="B8" s="12"/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72" t="s">
        <v>25</v>
      </c>
    </row>
    <row r="9" spans="1:25">
      <c r="A9" s="14" t="s">
        <v>26</v>
      </c>
      <c r="B9" s="15" t="s">
        <v>171</v>
      </c>
      <c r="C9" s="16">
        <v>0.1524444</v>
      </c>
      <c r="D9" s="17"/>
      <c r="E9" s="17">
        <v>0.0053</v>
      </c>
      <c r="F9" s="18"/>
      <c r="G9" s="17">
        <v>0.015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2"/>
      <c r="Y9" s="73" t="s">
        <v>59</v>
      </c>
    </row>
    <row r="10" spans="1:25">
      <c r="A10" s="19"/>
      <c r="B10" s="20" t="s">
        <v>29</v>
      </c>
      <c r="C10" s="21"/>
      <c r="D10" s="22"/>
      <c r="E10" s="22">
        <v>0.0072</v>
      </c>
      <c r="F10" s="23">
        <v>0.0006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63"/>
      <c r="Y10" s="74"/>
    </row>
    <row r="11" spans="1:25">
      <c r="A11" s="19"/>
      <c r="B11" s="24" t="s">
        <v>30</v>
      </c>
      <c r="C11" s="21"/>
      <c r="D11" s="22">
        <v>0.0103</v>
      </c>
      <c r="E11" s="22"/>
      <c r="F11" s="23"/>
      <c r="G11" s="22"/>
      <c r="H11" s="22">
        <v>0.0304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63"/>
      <c r="Y11" s="74"/>
    </row>
    <row r="12" spans="1:25">
      <c r="A12" s="19"/>
      <c r="B12" s="20"/>
      <c r="C12" s="21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63"/>
      <c r="Y12" s="74"/>
    </row>
    <row r="13" ht="13.95" spans="1:25">
      <c r="A13" s="25"/>
      <c r="B13" s="26"/>
      <c r="C13" s="27"/>
      <c r="D13" s="28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64"/>
      <c r="Y13" s="74"/>
    </row>
    <row r="14" spans="1:25">
      <c r="A14" s="14" t="s">
        <v>31</v>
      </c>
      <c r="B14" s="15" t="s">
        <v>10</v>
      </c>
      <c r="C14" s="16"/>
      <c r="D14" s="17"/>
      <c r="E14" s="17"/>
      <c r="F14" s="18"/>
      <c r="G14" s="17"/>
      <c r="H14" s="17"/>
      <c r="I14" s="17"/>
      <c r="J14" s="17">
        <v>0.1842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62"/>
      <c r="Y14" s="74"/>
    </row>
    <row r="15" spans="1:25">
      <c r="A15" s="19"/>
      <c r="B15" s="20"/>
      <c r="C15" s="21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63"/>
      <c r="Y15" s="74"/>
    </row>
    <row r="16" spans="1:25">
      <c r="A16" s="19"/>
      <c r="B16" s="20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3"/>
      <c r="Y16" s="74"/>
    </row>
    <row r="17" ht="13.95" spans="1:25">
      <c r="A17" s="30"/>
      <c r="B17" s="31"/>
      <c r="C17" s="32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65"/>
      <c r="Y17" s="74"/>
    </row>
    <row r="18" spans="1:25">
      <c r="A18" s="35" t="s">
        <v>32</v>
      </c>
      <c r="B18" s="36" t="s">
        <v>123</v>
      </c>
      <c r="C18" s="16"/>
      <c r="D18" s="17"/>
      <c r="E18" s="17"/>
      <c r="F18" s="18"/>
      <c r="G18" s="17"/>
      <c r="H18" s="17"/>
      <c r="I18" s="17"/>
      <c r="J18" s="17"/>
      <c r="K18" s="17"/>
      <c r="L18" s="17">
        <v>0.0742</v>
      </c>
      <c r="M18" s="17">
        <v>0.0298</v>
      </c>
      <c r="N18" s="17">
        <v>0.02044</v>
      </c>
      <c r="O18" s="17">
        <v>0.094</v>
      </c>
      <c r="P18" s="17">
        <v>0.0104</v>
      </c>
      <c r="Q18" s="17">
        <v>0.01</v>
      </c>
      <c r="R18" s="17">
        <v>0.00245</v>
      </c>
      <c r="S18" s="17"/>
      <c r="T18" s="17"/>
      <c r="U18" s="17"/>
      <c r="V18" s="17"/>
      <c r="W18" s="17"/>
      <c r="X18" s="62"/>
      <c r="Y18" s="74"/>
    </row>
    <row r="19" ht="30" customHeight="1" spans="1:25">
      <c r="A19" s="37"/>
      <c r="B19" s="38" t="s">
        <v>172</v>
      </c>
      <c r="C19" s="21"/>
      <c r="D19" s="22"/>
      <c r="E19" s="22"/>
      <c r="F19" s="23"/>
      <c r="G19" s="22"/>
      <c r="H19" s="22"/>
      <c r="I19" s="22"/>
      <c r="J19" s="22"/>
      <c r="K19" s="22"/>
      <c r="L19" s="22">
        <v>0.0414</v>
      </c>
      <c r="M19" s="22"/>
      <c r="N19" s="22"/>
      <c r="O19" s="22"/>
      <c r="P19" s="22">
        <v>0.011</v>
      </c>
      <c r="Q19" s="22">
        <v>0.015</v>
      </c>
      <c r="R19" s="22">
        <v>0.0043</v>
      </c>
      <c r="S19" s="22"/>
      <c r="T19" s="22"/>
      <c r="U19" s="22">
        <v>0.0034</v>
      </c>
      <c r="V19" s="22"/>
      <c r="W19" s="22"/>
      <c r="X19" s="63"/>
      <c r="Y19" s="74"/>
    </row>
    <row r="20" spans="1:25">
      <c r="A20" s="37"/>
      <c r="B20" s="38" t="s">
        <v>173</v>
      </c>
      <c r="C20" s="21"/>
      <c r="D20" s="22">
        <v>0.0072</v>
      </c>
      <c r="E20" s="22"/>
      <c r="F20" s="23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>
        <v>0.044</v>
      </c>
      <c r="U20" s="22"/>
      <c r="V20" s="22"/>
      <c r="W20" s="22"/>
      <c r="X20" s="63"/>
      <c r="Y20" s="74"/>
    </row>
    <row r="21" spans="1:25">
      <c r="A21" s="37"/>
      <c r="B21" s="39" t="s">
        <v>101</v>
      </c>
      <c r="C21" s="21"/>
      <c r="D21" s="22"/>
      <c r="E21" s="22">
        <v>0.0084</v>
      </c>
      <c r="F21" s="23"/>
      <c r="G21" s="22"/>
      <c r="H21" s="22"/>
      <c r="I21" s="22"/>
      <c r="J21" s="22"/>
      <c r="K21" s="22">
        <v>0.0475</v>
      </c>
      <c r="L21" s="22"/>
      <c r="M21" s="22"/>
      <c r="N21" s="22"/>
      <c r="O21" s="22"/>
      <c r="P21" s="22"/>
      <c r="Q21" s="22"/>
      <c r="R21" s="22"/>
      <c r="S21" s="22">
        <v>0.0089</v>
      </c>
      <c r="T21" s="22"/>
      <c r="U21" s="22"/>
      <c r="V21" s="22"/>
      <c r="W21" s="22"/>
      <c r="X21" s="63"/>
      <c r="Y21" s="74"/>
    </row>
    <row r="22" spans="1:25">
      <c r="A22" s="37"/>
      <c r="B22" s="24" t="s">
        <v>36</v>
      </c>
      <c r="C22" s="21"/>
      <c r="D22" s="22"/>
      <c r="E22" s="22"/>
      <c r="F22" s="23"/>
      <c r="G22" s="22"/>
      <c r="H22" s="22"/>
      <c r="I22" s="22">
        <v>0.0475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63"/>
      <c r="Y22" s="74"/>
    </row>
    <row r="23" ht="13.95" spans="1:25">
      <c r="A23" s="40"/>
      <c r="B23" s="41"/>
      <c r="C23" s="27"/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64"/>
      <c r="Y23" s="74"/>
    </row>
    <row r="24" spans="1:25">
      <c r="A24" s="35" t="s">
        <v>37</v>
      </c>
      <c r="B24" s="15" t="s">
        <v>38</v>
      </c>
      <c r="C24" s="16">
        <v>0.02144</v>
      </c>
      <c r="D24" s="17">
        <v>0.0023</v>
      </c>
      <c r="E24" s="17">
        <v>0.0103</v>
      </c>
      <c r="F24" s="18"/>
      <c r="G24" s="17">
        <v>0.0052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0.0728</v>
      </c>
      <c r="W24" s="17">
        <v>5</v>
      </c>
      <c r="X24" s="62">
        <v>7</v>
      </c>
      <c r="Y24" s="74"/>
    </row>
    <row r="25" spans="1:25">
      <c r="A25" s="37"/>
      <c r="B25" s="20" t="s">
        <v>39</v>
      </c>
      <c r="C25" s="21"/>
      <c r="D25" s="22"/>
      <c r="E25" s="22">
        <v>0.003</v>
      </c>
      <c r="F25" s="23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>
        <v>0.025</v>
      </c>
      <c r="V25" s="22"/>
      <c r="W25" s="22"/>
      <c r="X25" s="63"/>
      <c r="Y25" s="74"/>
    </row>
    <row r="26" spans="1:25">
      <c r="A26" s="37"/>
      <c r="B26" s="20" t="s">
        <v>40</v>
      </c>
      <c r="C26" s="21"/>
      <c r="D26" s="22"/>
      <c r="E26" s="22">
        <v>0.007</v>
      </c>
      <c r="F26" s="23">
        <v>0.0006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63"/>
      <c r="Y26" s="74"/>
    </row>
    <row r="27" spans="1:25">
      <c r="A27" s="37"/>
      <c r="B27" s="31"/>
      <c r="C27" s="32"/>
      <c r="D27" s="33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65"/>
      <c r="Y27" s="74"/>
    </row>
    <row r="28" ht="13.95" spans="1:25">
      <c r="A28" s="40"/>
      <c r="B28" s="26"/>
      <c r="C28" s="27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4"/>
      <c r="Y28" s="75"/>
    </row>
    <row r="29" ht="15.6" spans="1:25">
      <c r="A29" s="42" t="s">
        <v>41</v>
      </c>
      <c r="B29" s="43"/>
      <c r="C29" s="16">
        <f t="shared" ref="C29:V29" si="0">SUM(C9:C28)</f>
        <v>0.1738844</v>
      </c>
      <c r="D29" s="17">
        <f t="shared" si="0"/>
        <v>0.0198</v>
      </c>
      <c r="E29" s="17">
        <f t="shared" si="0"/>
        <v>0.0412</v>
      </c>
      <c r="F29" s="17">
        <f t="shared" si="0"/>
        <v>0.0012</v>
      </c>
      <c r="G29" s="17">
        <f t="shared" si="0"/>
        <v>0.0202</v>
      </c>
      <c r="H29" s="17">
        <f t="shared" si="0"/>
        <v>0.0304</v>
      </c>
      <c r="I29" s="17">
        <f t="shared" si="0"/>
        <v>0.0475</v>
      </c>
      <c r="J29" s="17">
        <f t="shared" si="0"/>
        <v>0.1842</v>
      </c>
      <c r="K29" s="17">
        <f t="shared" si="0"/>
        <v>0.0475</v>
      </c>
      <c r="L29" s="17">
        <f t="shared" si="0"/>
        <v>0.1156</v>
      </c>
      <c r="M29" s="17">
        <f t="shared" si="0"/>
        <v>0.0298</v>
      </c>
      <c r="N29" s="17">
        <f t="shared" si="0"/>
        <v>0.02044</v>
      </c>
      <c r="O29" s="17">
        <f t="shared" si="0"/>
        <v>0.094</v>
      </c>
      <c r="P29" s="17">
        <f t="shared" si="0"/>
        <v>0.0214</v>
      </c>
      <c r="Q29" s="17">
        <f t="shared" si="0"/>
        <v>0.025</v>
      </c>
      <c r="R29" s="17">
        <f t="shared" si="0"/>
        <v>0.00675</v>
      </c>
      <c r="S29" s="17">
        <f t="shared" si="0"/>
        <v>0.0089</v>
      </c>
      <c r="T29" s="17">
        <f t="shared" si="0"/>
        <v>0.044</v>
      </c>
      <c r="U29" s="17">
        <f t="shared" si="0"/>
        <v>0.0284</v>
      </c>
      <c r="V29" s="17">
        <f t="shared" si="0"/>
        <v>0.0728</v>
      </c>
      <c r="W29" s="17">
        <v>5</v>
      </c>
      <c r="X29" s="62">
        <v>7</v>
      </c>
      <c r="Y29" s="76"/>
    </row>
    <row r="30" ht="15.6" hidden="1" spans="1:25">
      <c r="A30" s="44" t="s">
        <v>42</v>
      </c>
      <c r="B30" s="45"/>
      <c r="C30" s="46">
        <f t="shared" ref="C30:R30" si="1">92*C29</f>
        <v>15.9973648</v>
      </c>
      <c r="D30" s="46">
        <f t="shared" si="1"/>
        <v>1.8216</v>
      </c>
      <c r="E30" s="46">
        <f t="shared" si="1"/>
        <v>3.7904</v>
      </c>
      <c r="F30" s="46">
        <f t="shared" si="1"/>
        <v>0.1104</v>
      </c>
      <c r="G30" s="46">
        <f t="shared" si="1"/>
        <v>1.8584</v>
      </c>
      <c r="H30" s="46">
        <f t="shared" si="1"/>
        <v>2.7968</v>
      </c>
      <c r="I30" s="46">
        <f t="shared" si="1"/>
        <v>4.37</v>
      </c>
      <c r="J30" s="46">
        <f t="shared" si="1"/>
        <v>16.9464</v>
      </c>
      <c r="K30" s="46">
        <f t="shared" si="1"/>
        <v>4.37</v>
      </c>
      <c r="L30" s="46">
        <f t="shared" si="1"/>
        <v>10.6352</v>
      </c>
      <c r="M30" s="46">
        <f t="shared" si="1"/>
        <v>2.7416</v>
      </c>
      <c r="N30" s="46">
        <f t="shared" si="1"/>
        <v>1.88048</v>
      </c>
      <c r="O30" s="46">
        <f t="shared" si="1"/>
        <v>8.648</v>
      </c>
      <c r="P30" s="46">
        <f t="shared" si="1"/>
        <v>1.9688</v>
      </c>
      <c r="Q30" s="46">
        <f t="shared" si="1"/>
        <v>2.3</v>
      </c>
      <c r="R30" s="46">
        <f t="shared" si="1"/>
        <v>0.621</v>
      </c>
      <c r="S30" s="46">
        <f t="shared" ref="S30:Y30" si="2">92*S29</f>
        <v>0.8188</v>
      </c>
      <c r="T30" s="46">
        <f t="shared" si="2"/>
        <v>4.048</v>
      </c>
      <c r="U30" s="46">
        <f t="shared" si="2"/>
        <v>2.6128</v>
      </c>
      <c r="V30" s="46">
        <f t="shared" si="2"/>
        <v>6.6976</v>
      </c>
      <c r="W30" s="46">
        <v>5</v>
      </c>
      <c r="X30" s="46">
        <v>7</v>
      </c>
      <c r="Y30" s="77"/>
    </row>
    <row r="31" ht="15.6" spans="1:25">
      <c r="A31" s="44" t="s">
        <v>42</v>
      </c>
      <c r="B31" s="45"/>
      <c r="C31" s="47">
        <f t="shared" ref="C31:V31" si="3">ROUND(C30,2)</f>
        <v>16</v>
      </c>
      <c r="D31" s="48">
        <f t="shared" si="3"/>
        <v>1.82</v>
      </c>
      <c r="E31" s="48">
        <f t="shared" si="3"/>
        <v>3.79</v>
      </c>
      <c r="F31" s="48">
        <f t="shared" si="3"/>
        <v>0.11</v>
      </c>
      <c r="G31" s="48">
        <f t="shared" si="3"/>
        <v>1.86</v>
      </c>
      <c r="H31" s="48">
        <f t="shared" si="3"/>
        <v>2.8</v>
      </c>
      <c r="I31" s="48">
        <f t="shared" si="3"/>
        <v>4.37</v>
      </c>
      <c r="J31" s="48">
        <f t="shared" si="3"/>
        <v>16.95</v>
      </c>
      <c r="K31" s="48">
        <f t="shared" si="3"/>
        <v>4.37</v>
      </c>
      <c r="L31" s="48">
        <f t="shared" si="3"/>
        <v>10.64</v>
      </c>
      <c r="M31" s="48">
        <f t="shared" si="3"/>
        <v>2.74</v>
      </c>
      <c r="N31" s="48">
        <f t="shared" si="3"/>
        <v>1.88</v>
      </c>
      <c r="O31" s="48">
        <f t="shared" si="3"/>
        <v>8.65</v>
      </c>
      <c r="P31" s="48">
        <f t="shared" si="3"/>
        <v>1.97</v>
      </c>
      <c r="Q31" s="48">
        <f t="shared" si="3"/>
        <v>2.3</v>
      </c>
      <c r="R31" s="48">
        <f t="shared" si="3"/>
        <v>0.62</v>
      </c>
      <c r="S31" s="48">
        <f t="shared" si="3"/>
        <v>0.82</v>
      </c>
      <c r="T31" s="48">
        <f t="shared" si="3"/>
        <v>4.05</v>
      </c>
      <c r="U31" s="48">
        <f t="shared" si="3"/>
        <v>2.61</v>
      </c>
      <c r="V31" s="48">
        <f t="shared" si="3"/>
        <v>6.7</v>
      </c>
      <c r="W31" s="66">
        <v>5</v>
      </c>
      <c r="X31" s="67">
        <v>7</v>
      </c>
      <c r="Y31" s="77"/>
    </row>
    <row r="32" ht="15.6" spans="1:25">
      <c r="A32" s="44" t="s">
        <v>43</v>
      </c>
      <c r="B32" s="45"/>
      <c r="C32" s="47">
        <v>81</v>
      </c>
      <c r="D32" s="49">
        <v>800</v>
      </c>
      <c r="E32" s="49">
        <v>85</v>
      </c>
      <c r="F32" s="49">
        <v>1400</v>
      </c>
      <c r="G32" s="48">
        <v>115</v>
      </c>
      <c r="H32" s="49">
        <v>62.37</v>
      </c>
      <c r="I32" s="49">
        <v>39.5</v>
      </c>
      <c r="J32" s="48">
        <v>120</v>
      </c>
      <c r="K32" s="48">
        <v>134</v>
      </c>
      <c r="L32" s="48">
        <v>250</v>
      </c>
      <c r="M32" s="48">
        <v>430</v>
      </c>
      <c r="N32" s="48">
        <v>60</v>
      </c>
      <c r="O32" s="48">
        <v>48</v>
      </c>
      <c r="P32" s="48">
        <v>50</v>
      </c>
      <c r="Q32" s="66">
        <v>80</v>
      </c>
      <c r="R32" s="48">
        <v>220</v>
      </c>
      <c r="S32" s="48">
        <v>400</v>
      </c>
      <c r="T32" s="48">
        <v>140</v>
      </c>
      <c r="U32" s="48">
        <v>444</v>
      </c>
      <c r="V32" s="48">
        <v>300</v>
      </c>
      <c r="W32" s="66">
        <v>7.5</v>
      </c>
      <c r="X32" s="67">
        <v>2.7</v>
      </c>
      <c r="Y32" s="20"/>
    </row>
    <row r="33" ht="16.35" spans="1:25">
      <c r="A33" s="50" t="s">
        <v>44</v>
      </c>
      <c r="B33" s="51"/>
      <c r="C33" s="52">
        <f>C32*C31</f>
        <v>1296</v>
      </c>
      <c r="D33" s="52">
        <f t="shared" ref="D33:X33" si="4">D32*D31</f>
        <v>1456</v>
      </c>
      <c r="E33" s="52">
        <f t="shared" si="4"/>
        <v>322.15</v>
      </c>
      <c r="F33" s="52">
        <f t="shared" si="4"/>
        <v>154</v>
      </c>
      <c r="G33" s="52">
        <f t="shared" si="4"/>
        <v>213.9</v>
      </c>
      <c r="H33" s="52">
        <f t="shared" si="4"/>
        <v>174.636</v>
      </c>
      <c r="I33" s="52">
        <f t="shared" si="4"/>
        <v>172.615</v>
      </c>
      <c r="J33" s="52">
        <f t="shared" si="4"/>
        <v>2034</v>
      </c>
      <c r="K33" s="52">
        <f t="shared" si="4"/>
        <v>585.58</v>
      </c>
      <c r="L33" s="52">
        <f t="shared" si="4"/>
        <v>2660</v>
      </c>
      <c r="M33" s="52">
        <f t="shared" si="4"/>
        <v>1178.2</v>
      </c>
      <c r="N33" s="52">
        <f t="shared" si="4"/>
        <v>112.8</v>
      </c>
      <c r="O33" s="52">
        <f t="shared" si="4"/>
        <v>415.2</v>
      </c>
      <c r="P33" s="52">
        <f t="shared" si="4"/>
        <v>98.5</v>
      </c>
      <c r="Q33" s="52">
        <f t="shared" si="4"/>
        <v>184</v>
      </c>
      <c r="R33" s="52">
        <f t="shared" si="4"/>
        <v>136.4</v>
      </c>
      <c r="S33" s="52">
        <f t="shared" si="4"/>
        <v>328</v>
      </c>
      <c r="T33" s="52">
        <f t="shared" si="4"/>
        <v>567</v>
      </c>
      <c r="U33" s="52">
        <f t="shared" si="4"/>
        <v>1158.84</v>
      </c>
      <c r="V33" s="52">
        <f t="shared" si="4"/>
        <v>2010</v>
      </c>
      <c r="W33" s="52">
        <f t="shared" si="4"/>
        <v>37.5</v>
      </c>
      <c r="X33" s="52">
        <f t="shared" si="4"/>
        <v>18.9</v>
      </c>
      <c r="Y33" s="78">
        <f>SUM(C33:X33)</f>
        <v>15314.221</v>
      </c>
    </row>
    <row r="34" ht="15.6" spans="1:25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6">
        <f>Y33/Y2</f>
        <v>166.458923913043</v>
      </c>
    </row>
    <row r="35" customFormat="1" ht="27" customHeight="1" spans="2:13">
      <c r="B35" s="55" t="s">
        <v>45</v>
      </c>
      <c r="L35" s="56"/>
      <c r="M35" s="57"/>
    </row>
    <row r="36" customFormat="1" ht="27" customHeight="1" spans="2:19">
      <c r="B36" s="55" t="s">
        <v>46</v>
      </c>
      <c r="L36" s="56"/>
      <c r="M36" s="57"/>
      <c r="N36"/>
      <c r="P36" t="s">
        <v>143</v>
      </c>
      <c r="Q36" s="68" t="s">
        <v>144</v>
      </c>
      <c r="R36" s="68"/>
      <c r="S36" s="68"/>
    </row>
    <row r="37" customFormat="1" ht="27" customHeight="1" spans="2:18">
      <c r="B37" s="55" t="s">
        <v>47</v>
      </c>
      <c r="O37" t="s">
        <v>145</v>
      </c>
      <c r="P37" s="58" t="s">
        <v>146</v>
      </c>
      <c r="Q37" s="58"/>
      <c r="R37" s="58"/>
    </row>
  </sheetData>
  <mergeCells count="38">
    <mergeCell ref="A1:X1"/>
    <mergeCell ref="A29:B29"/>
    <mergeCell ref="A30:B30"/>
    <mergeCell ref="A31:B31"/>
    <mergeCell ref="A32:B32"/>
    <mergeCell ref="A33:B33"/>
    <mergeCell ref="A34:B34"/>
    <mergeCell ref="P37:R37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8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14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26" customWidth="1"/>
    <col min="3" max="3" width="7" customWidth="1"/>
    <col min="4" max="4" width="7.11111111111111" customWidth="1"/>
    <col min="5" max="5" width="6.22222222222222" customWidth="1"/>
    <col min="6" max="6" width="5.55555555555556" customWidth="1"/>
    <col min="7" max="7" width="6.22222222222222" customWidth="1"/>
    <col min="8" max="8" width="6.66666666666667" customWidth="1"/>
    <col min="9" max="9" width="7.33333333333333" style="142" customWidth="1"/>
    <col min="10" max="11" width="6.11111111111111" customWidth="1"/>
    <col min="12" max="12" width="7" customWidth="1"/>
    <col min="13" max="13" width="7.33333333333333" customWidth="1"/>
    <col min="14" max="14" width="6.22222222222222" customWidth="1"/>
    <col min="15" max="15" width="6.33333333333333" customWidth="1"/>
    <col min="16" max="16" width="6.11111111111111" customWidth="1"/>
    <col min="17" max="17" width="7" customWidth="1"/>
    <col min="18" max="18" width="6.44444444444444" customWidth="1"/>
    <col min="19" max="19" width="5" customWidth="1"/>
    <col min="20" max="20" width="7" customWidth="1"/>
    <col min="21" max="22" width="6.22222222222222" customWidth="1"/>
    <col min="23" max="23" width="6.33333333333333" customWidth="1"/>
    <col min="24" max="24" width="6.77777777777778" customWidth="1"/>
    <col min="25" max="25" width="5.66666666666667" customWidth="1"/>
    <col min="26" max="26" width="8.66666666666667" customWidth="1"/>
  </cols>
  <sheetData>
    <row r="1" s="1" customFormat="1" ht="43" customHeight="1" spans="1:1">
      <c r="A1" s="1" t="s">
        <v>0</v>
      </c>
    </row>
    <row r="2" customHeight="1" spans="1:26">
      <c r="A2" s="2"/>
      <c r="B2" s="3" t="s">
        <v>64</v>
      </c>
      <c r="C2" s="4" t="s">
        <v>2</v>
      </c>
      <c r="D2" s="4" t="s">
        <v>3</v>
      </c>
      <c r="E2" s="4" t="s">
        <v>4</v>
      </c>
      <c r="F2" s="4" t="s">
        <v>65</v>
      </c>
      <c r="G2" s="4" t="s">
        <v>66</v>
      </c>
      <c r="H2" s="4" t="s">
        <v>67</v>
      </c>
      <c r="I2" s="143" t="s">
        <v>5</v>
      </c>
      <c r="J2" s="4" t="s">
        <v>8</v>
      </c>
      <c r="K2" s="4" t="s">
        <v>9</v>
      </c>
      <c r="L2" s="4" t="s">
        <v>68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69</v>
      </c>
      <c r="R2" s="4" t="s">
        <v>70</v>
      </c>
      <c r="S2" s="4" t="s">
        <v>17</v>
      </c>
      <c r="T2" s="4" t="s">
        <v>11</v>
      </c>
      <c r="U2" s="4" t="s">
        <v>71</v>
      </c>
      <c r="V2" s="4" t="s">
        <v>20</v>
      </c>
      <c r="W2" s="4" t="s">
        <v>19</v>
      </c>
      <c r="X2" s="4" t="s">
        <v>72</v>
      </c>
      <c r="Y2" s="59" t="s">
        <v>22</v>
      </c>
      <c r="Z2" s="151">
        <v>86</v>
      </c>
    </row>
    <row r="3" spans="1:26">
      <c r="A3" s="5"/>
      <c r="B3" s="6"/>
      <c r="C3" s="7"/>
      <c r="D3" s="7"/>
      <c r="E3" s="7"/>
      <c r="F3" s="7"/>
      <c r="G3" s="7"/>
      <c r="H3" s="7"/>
      <c r="I3" s="14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0"/>
      <c r="Z3" s="152"/>
    </row>
    <row r="4" spans="1:26">
      <c r="A4" s="5"/>
      <c r="B4" s="6"/>
      <c r="C4" s="7"/>
      <c r="D4" s="7"/>
      <c r="E4" s="7"/>
      <c r="F4" s="7"/>
      <c r="G4" s="7"/>
      <c r="H4" s="7"/>
      <c r="I4" s="14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0"/>
      <c r="Z4" s="152"/>
    </row>
    <row r="5" ht="12" customHeight="1" spans="1:26">
      <c r="A5" s="5"/>
      <c r="B5" s="6"/>
      <c r="C5" s="7"/>
      <c r="D5" s="7"/>
      <c r="E5" s="7"/>
      <c r="F5" s="7"/>
      <c r="G5" s="7"/>
      <c r="H5" s="7"/>
      <c r="I5" s="14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0"/>
      <c r="Z5" s="152"/>
    </row>
    <row r="6" spans="1:26">
      <c r="A6" s="5"/>
      <c r="B6" s="6"/>
      <c r="C6" s="7"/>
      <c r="D6" s="7"/>
      <c r="E6" s="7"/>
      <c r="F6" s="7"/>
      <c r="G6" s="7"/>
      <c r="H6" s="7"/>
      <c r="I6" s="14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0"/>
      <c r="Z6" s="152"/>
    </row>
    <row r="7" ht="28" customHeight="1" spans="1:26">
      <c r="A7" s="113"/>
      <c r="B7" s="9"/>
      <c r="C7" s="10"/>
      <c r="D7" s="10"/>
      <c r="E7" s="10"/>
      <c r="F7" s="10"/>
      <c r="G7" s="10"/>
      <c r="H7" s="10"/>
      <c r="I7" s="14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61"/>
      <c r="Z7" s="153"/>
    </row>
    <row r="8" ht="15" customHeight="1" spans="1:26">
      <c r="A8" s="146"/>
      <c r="B8" s="147"/>
      <c r="C8" s="148">
        <v>1</v>
      </c>
      <c r="D8" s="148">
        <v>2</v>
      </c>
      <c r="E8" s="148">
        <v>3</v>
      </c>
      <c r="F8" s="148">
        <v>4</v>
      </c>
      <c r="G8" s="148">
        <v>5</v>
      </c>
      <c r="H8" s="148">
        <v>6</v>
      </c>
      <c r="I8" s="148">
        <v>7</v>
      </c>
      <c r="J8" s="148">
        <v>8</v>
      </c>
      <c r="K8" s="148">
        <v>9</v>
      </c>
      <c r="L8" s="148">
        <v>10</v>
      </c>
      <c r="M8" s="148">
        <v>11</v>
      </c>
      <c r="N8" s="148">
        <v>12</v>
      </c>
      <c r="O8" s="148">
        <v>13</v>
      </c>
      <c r="P8" s="148">
        <v>14</v>
      </c>
      <c r="Q8" s="148">
        <v>15</v>
      </c>
      <c r="R8" s="148">
        <v>16</v>
      </c>
      <c r="S8" s="148">
        <v>17</v>
      </c>
      <c r="T8" s="148">
        <v>18</v>
      </c>
      <c r="U8" s="148">
        <v>19</v>
      </c>
      <c r="V8" s="148">
        <v>20</v>
      </c>
      <c r="W8" s="148">
        <v>21</v>
      </c>
      <c r="X8" s="148">
        <v>22</v>
      </c>
      <c r="Y8" s="148">
        <v>23</v>
      </c>
      <c r="Z8" s="154" t="s">
        <v>25</v>
      </c>
    </row>
    <row r="9" spans="1:26">
      <c r="A9" s="14" t="s">
        <v>26</v>
      </c>
      <c r="B9" s="15" t="s">
        <v>73</v>
      </c>
      <c r="C9" s="16">
        <v>0.155</v>
      </c>
      <c r="D9" s="17"/>
      <c r="E9" s="17">
        <v>0.0054</v>
      </c>
      <c r="F9" s="17">
        <v>0.0118</v>
      </c>
      <c r="G9" s="17">
        <v>0.0158</v>
      </c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2"/>
      <c r="V9" s="62"/>
      <c r="W9" s="62"/>
      <c r="X9" s="62"/>
      <c r="Y9" s="155"/>
      <c r="Z9" s="73" t="s">
        <v>28</v>
      </c>
    </row>
    <row r="10" spans="1:26">
      <c r="A10" s="19"/>
      <c r="B10" s="20" t="s">
        <v>40</v>
      </c>
      <c r="C10" s="21"/>
      <c r="D10" s="22"/>
      <c r="E10" s="22">
        <v>0.007</v>
      </c>
      <c r="F10" s="22"/>
      <c r="G10" s="22"/>
      <c r="H10" s="22"/>
      <c r="I10" s="23">
        <v>0.0006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3"/>
      <c r="V10" s="63"/>
      <c r="W10" s="63"/>
      <c r="X10" s="63"/>
      <c r="Y10" s="67"/>
      <c r="Z10" s="74"/>
    </row>
    <row r="11" spans="1:26">
      <c r="A11" s="19"/>
      <c r="B11" s="24" t="s">
        <v>30</v>
      </c>
      <c r="C11" s="21"/>
      <c r="D11" s="22">
        <v>0.0094</v>
      </c>
      <c r="E11" s="22"/>
      <c r="F11" s="22"/>
      <c r="G11" s="22"/>
      <c r="H11" s="22"/>
      <c r="I11" s="23"/>
      <c r="J11" s="22">
        <v>0.0304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3"/>
      <c r="V11" s="63"/>
      <c r="W11" s="63"/>
      <c r="X11" s="63"/>
      <c r="Y11" s="67"/>
      <c r="Z11" s="74"/>
    </row>
    <row r="12" spans="1:26">
      <c r="A12" s="19"/>
      <c r="B12" s="20"/>
      <c r="C12" s="21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3"/>
      <c r="V12" s="63"/>
      <c r="W12" s="63"/>
      <c r="X12" s="63"/>
      <c r="Y12" s="67"/>
      <c r="Z12" s="74"/>
    </row>
    <row r="13" ht="13.95" spans="1:26">
      <c r="A13" s="25"/>
      <c r="B13" s="26"/>
      <c r="C13" s="27"/>
      <c r="D13" s="28"/>
      <c r="E13" s="28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4"/>
      <c r="W13" s="64"/>
      <c r="X13" s="64"/>
      <c r="Y13" s="156"/>
      <c r="Z13" s="74"/>
    </row>
    <row r="14" spans="1:26">
      <c r="A14" s="14" t="s">
        <v>31</v>
      </c>
      <c r="B14" s="15" t="s">
        <v>68</v>
      </c>
      <c r="C14" s="16"/>
      <c r="D14" s="17"/>
      <c r="E14" s="17"/>
      <c r="F14" s="17"/>
      <c r="G14" s="17"/>
      <c r="H14" s="17"/>
      <c r="I14" s="18"/>
      <c r="J14" s="17"/>
      <c r="K14" s="17"/>
      <c r="L14" s="17">
        <v>0.16</v>
      </c>
      <c r="M14" s="17"/>
      <c r="N14" s="17"/>
      <c r="O14" s="17"/>
      <c r="P14" s="17"/>
      <c r="Q14" s="17"/>
      <c r="R14" s="17"/>
      <c r="S14" s="17"/>
      <c r="T14" s="17"/>
      <c r="U14" s="62"/>
      <c r="V14" s="62"/>
      <c r="W14" s="62"/>
      <c r="X14" s="62"/>
      <c r="Y14" s="155"/>
      <c r="Z14" s="74"/>
    </row>
    <row r="15" spans="1:26">
      <c r="A15" s="19"/>
      <c r="B15" s="20"/>
      <c r="C15" s="21"/>
      <c r="D15" s="22"/>
      <c r="E15" s="22"/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3"/>
      <c r="V15" s="63"/>
      <c r="W15" s="63"/>
      <c r="X15" s="63"/>
      <c r="Y15" s="67"/>
      <c r="Z15" s="74"/>
    </row>
    <row r="16" spans="1:26">
      <c r="A16" s="19"/>
      <c r="B16" s="20"/>
      <c r="C16" s="21"/>
      <c r="D16" s="22"/>
      <c r="E16" s="22"/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3"/>
      <c r="V16" s="63"/>
      <c r="W16" s="63"/>
      <c r="X16" s="63"/>
      <c r="Y16" s="67"/>
      <c r="Z16" s="74"/>
    </row>
    <row r="17" ht="13.95" spans="1:26">
      <c r="A17" s="30"/>
      <c r="B17" s="26"/>
      <c r="C17" s="32"/>
      <c r="D17" s="33"/>
      <c r="E17" s="33"/>
      <c r="F17" s="33"/>
      <c r="G17" s="33"/>
      <c r="H17" s="33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5"/>
      <c r="V17" s="65"/>
      <c r="W17" s="65"/>
      <c r="X17" s="65"/>
      <c r="Y17" s="157"/>
      <c r="Z17" s="74"/>
    </row>
    <row r="18" spans="1:26">
      <c r="A18" s="35" t="s">
        <v>32</v>
      </c>
      <c r="B18" s="36" t="s">
        <v>74</v>
      </c>
      <c r="C18" s="16"/>
      <c r="D18" s="17"/>
      <c r="E18" s="17"/>
      <c r="F18" s="17">
        <v>0.005</v>
      </c>
      <c r="G18" s="17"/>
      <c r="H18" s="17"/>
      <c r="I18" s="18"/>
      <c r="J18" s="17"/>
      <c r="K18" s="17"/>
      <c r="L18" s="17"/>
      <c r="M18" s="17">
        <v>0.086</v>
      </c>
      <c r="N18" s="17">
        <v>0.012</v>
      </c>
      <c r="O18" s="17">
        <v>0.0108</v>
      </c>
      <c r="P18" s="17">
        <v>0.00233</v>
      </c>
      <c r="Q18" s="17">
        <v>0.0354</v>
      </c>
      <c r="R18" s="17">
        <v>0.0404</v>
      </c>
      <c r="S18" s="17"/>
      <c r="T18" s="17"/>
      <c r="U18" s="62"/>
      <c r="V18" s="62">
        <v>0.0074</v>
      </c>
      <c r="W18" s="62"/>
      <c r="X18" s="62"/>
      <c r="Y18" s="155"/>
      <c r="Z18" s="74"/>
    </row>
    <row r="19" spans="1:26">
      <c r="A19" s="37"/>
      <c r="B19" s="39" t="s">
        <v>75</v>
      </c>
      <c r="C19" s="21"/>
      <c r="D19" s="22"/>
      <c r="E19" s="22"/>
      <c r="F19" s="22"/>
      <c r="G19" s="22"/>
      <c r="H19" s="22"/>
      <c r="I19" s="23"/>
      <c r="J19" s="22"/>
      <c r="K19" s="22"/>
      <c r="L19" s="22"/>
      <c r="M19" s="22"/>
      <c r="N19" s="22">
        <v>0.0119</v>
      </c>
      <c r="O19" s="22">
        <v>0.0108</v>
      </c>
      <c r="P19" s="22">
        <v>0.0034</v>
      </c>
      <c r="Q19" s="22"/>
      <c r="R19" s="22"/>
      <c r="S19" s="22">
        <v>0.002</v>
      </c>
      <c r="T19" s="22">
        <v>0.0804</v>
      </c>
      <c r="U19" s="63"/>
      <c r="V19" s="63">
        <v>0.004</v>
      </c>
      <c r="W19" s="63"/>
      <c r="X19" s="63"/>
      <c r="Y19" s="67"/>
      <c r="Z19" s="74"/>
    </row>
    <row r="20" spans="1:26">
      <c r="A20" s="37"/>
      <c r="B20" s="39" t="s">
        <v>76</v>
      </c>
      <c r="C20" s="21">
        <v>0.0427</v>
      </c>
      <c r="D20" s="22">
        <v>0.005</v>
      </c>
      <c r="E20" s="22"/>
      <c r="F20" s="22"/>
      <c r="G20" s="22"/>
      <c r="H20" s="22"/>
      <c r="I20" s="23"/>
      <c r="J20" s="22"/>
      <c r="K20" s="22"/>
      <c r="L20" s="22"/>
      <c r="M20" s="22">
        <v>0.181</v>
      </c>
      <c r="N20" s="22"/>
      <c r="O20" s="22"/>
      <c r="P20" s="22"/>
      <c r="Q20" s="22"/>
      <c r="R20" s="22"/>
      <c r="S20" s="22"/>
      <c r="T20" s="22"/>
      <c r="U20" s="63"/>
      <c r="V20" s="63"/>
      <c r="W20" s="63"/>
      <c r="X20" s="63"/>
      <c r="Y20" s="67"/>
      <c r="Z20" s="74"/>
    </row>
    <row r="21" spans="1:26">
      <c r="A21" s="37"/>
      <c r="B21" s="39" t="s">
        <v>77</v>
      </c>
      <c r="C21" s="21"/>
      <c r="D21" s="22"/>
      <c r="E21" s="22">
        <v>0.008</v>
      </c>
      <c r="F21" s="22"/>
      <c r="G21" s="22"/>
      <c r="H21" s="22"/>
      <c r="I21" s="23"/>
      <c r="J21" s="22"/>
      <c r="K21" s="22"/>
      <c r="L21" s="22">
        <v>0.0466</v>
      </c>
      <c r="M21" s="22"/>
      <c r="N21" s="22"/>
      <c r="O21" s="22"/>
      <c r="P21" s="22"/>
      <c r="Q21" s="22"/>
      <c r="R21" s="22"/>
      <c r="S21" s="22"/>
      <c r="T21" s="22"/>
      <c r="U21" s="63">
        <v>0.0058</v>
      </c>
      <c r="V21" s="63"/>
      <c r="W21" s="63"/>
      <c r="X21" s="63"/>
      <c r="Y21" s="67"/>
      <c r="Z21" s="74"/>
    </row>
    <row r="22" spans="1:26">
      <c r="A22" s="37"/>
      <c r="B22" s="24" t="s">
        <v>36</v>
      </c>
      <c r="C22" s="21"/>
      <c r="D22" s="22"/>
      <c r="E22" s="22"/>
      <c r="F22" s="22"/>
      <c r="G22" s="22"/>
      <c r="H22" s="22"/>
      <c r="I22" s="23"/>
      <c r="J22" s="22"/>
      <c r="K22" s="22">
        <v>0.048</v>
      </c>
      <c r="L22" s="22"/>
      <c r="M22" s="22"/>
      <c r="N22" s="22"/>
      <c r="O22" s="22"/>
      <c r="P22" s="22"/>
      <c r="Q22" s="22"/>
      <c r="R22" s="22"/>
      <c r="S22" s="22"/>
      <c r="T22" s="22"/>
      <c r="U22" s="63"/>
      <c r="V22" s="63"/>
      <c r="W22" s="63"/>
      <c r="X22" s="63"/>
      <c r="Y22" s="67"/>
      <c r="Z22" s="74"/>
    </row>
    <row r="23" ht="13.95" spans="1:26">
      <c r="A23" s="40"/>
      <c r="B23" s="41"/>
      <c r="C23" s="27"/>
      <c r="D23" s="28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4"/>
      <c r="V23" s="64"/>
      <c r="W23" s="64"/>
      <c r="X23" s="64"/>
      <c r="Y23" s="156"/>
      <c r="Z23" s="74"/>
    </row>
    <row r="24" spans="1:26">
      <c r="A24" s="35" t="s">
        <v>37</v>
      </c>
      <c r="B24" s="15" t="s">
        <v>78</v>
      </c>
      <c r="C24" s="16"/>
      <c r="D24" s="17">
        <v>0.0047</v>
      </c>
      <c r="E24" s="17">
        <v>0.004</v>
      </c>
      <c r="F24" s="17"/>
      <c r="G24" s="17"/>
      <c r="H24" s="17">
        <v>0.0103</v>
      </c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2"/>
      <c r="V24" s="62"/>
      <c r="W24" s="62">
        <v>0.033</v>
      </c>
      <c r="X24" s="62"/>
      <c r="Y24" s="155"/>
      <c r="Z24" s="74"/>
    </row>
    <row r="25" spans="1:26">
      <c r="A25" s="37"/>
      <c r="B25" s="20" t="s">
        <v>40</v>
      </c>
      <c r="C25" s="21"/>
      <c r="D25" s="22"/>
      <c r="E25" s="22">
        <v>0.007</v>
      </c>
      <c r="F25" s="22"/>
      <c r="G25" s="22"/>
      <c r="H25" s="22"/>
      <c r="I25" s="23">
        <v>0.0006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63"/>
      <c r="V25" s="63"/>
      <c r="W25" s="63"/>
      <c r="X25" s="63"/>
      <c r="Y25" s="67"/>
      <c r="Z25" s="74"/>
    </row>
    <row r="26" spans="1:26">
      <c r="A26" s="37"/>
      <c r="B26" s="20"/>
      <c r="C26" s="21"/>
      <c r="D26" s="22"/>
      <c r="E26" s="22"/>
      <c r="F26" s="22"/>
      <c r="G26" s="22"/>
      <c r="H26" s="22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63"/>
      <c r="V26" s="63"/>
      <c r="W26" s="63"/>
      <c r="X26" s="63"/>
      <c r="Y26" s="67"/>
      <c r="Z26" s="74"/>
    </row>
    <row r="27" ht="13.95" spans="1:26">
      <c r="A27" s="37"/>
      <c r="B27" s="20"/>
      <c r="C27" s="21"/>
      <c r="D27" s="22"/>
      <c r="E27" s="22"/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63"/>
      <c r="V27" s="63"/>
      <c r="W27" s="63"/>
      <c r="X27" s="63"/>
      <c r="Y27" s="67"/>
      <c r="Z27" s="75"/>
    </row>
    <row r="28" ht="13.95" spans="1:26">
      <c r="A28" s="40"/>
      <c r="B28" s="26"/>
      <c r="C28" s="27"/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64"/>
      <c r="V28" s="64"/>
      <c r="W28" s="64"/>
      <c r="X28" s="64">
        <v>0.5</v>
      </c>
      <c r="Y28" s="156">
        <v>1</v>
      </c>
      <c r="Z28" s="158"/>
    </row>
    <row r="29" ht="15.6" spans="1:26">
      <c r="A29" s="42" t="s">
        <v>41</v>
      </c>
      <c r="B29" s="43"/>
      <c r="C29" s="16">
        <f t="shared" ref="C29:Y29" si="0">SUM(C9:C28)</f>
        <v>0.1977</v>
      </c>
      <c r="D29" s="17">
        <f t="shared" si="0"/>
        <v>0.0191</v>
      </c>
      <c r="E29" s="17">
        <f t="shared" si="0"/>
        <v>0.0314</v>
      </c>
      <c r="F29" s="17">
        <f t="shared" si="0"/>
        <v>0.0168</v>
      </c>
      <c r="G29" s="17">
        <f t="shared" si="0"/>
        <v>0.0158</v>
      </c>
      <c r="H29" s="17">
        <f t="shared" si="0"/>
        <v>0.0103</v>
      </c>
      <c r="I29" s="17">
        <f t="shared" si="0"/>
        <v>0.0012</v>
      </c>
      <c r="J29" s="17">
        <f t="shared" si="0"/>
        <v>0.0304</v>
      </c>
      <c r="K29" s="17">
        <f t="shared" si="0"/>
        <v>0.048</v>
      </c>
      <c r="L29" s="17">
        <f t="shared" si="0"/>
        <v>0.2066</v>
      </c>
      <c r="M29" s="17">
        <f t="shared" si="0"/>
        <v>0.267</v>
      </c>
      <c r="N29" s="17">
        <f t="shared" si="0"/>
        <v>0.0239</v>
      </c>
      <c r="O29" s="17">
        <f t="shared" si="0"/>
        <v>0.0216</v>
      </c>
      <c r="P29" s="17">
        <f t="shared" si="0"/>
        <v>0.00573</v>
      </c>
      <c r="Q29" s="17">
        <f t="shared" si="0"/>
        <v>0.0354</v>
      </c>
      <c r="R29" s="17">
        <f t="shared" si="0"/>
        <v>0.0404</v>
      </c>
      <c r="S29" s="17">
        <f t="shared" si="0"/>
        <v>0.002</v>
      </c>
      <c r="T29" s="17">
        <f t="shared" si="0"/>
        <v>0.0804</v>
      </c>
      <c r="U29" s="17">
        <f t="shared" si="0"/>
        <v>0.0058</v>
      </c>
      <c r="V29" s="17">
        <f t="shared" si="0"/>
        <v>0.0114</v>
      </c>
      <c r="W29" s="17">
        <f t="shared" si="0"/>
        <v>0.033</v>
      </c>
      <c r="X29" s="17">
        <f t="shared" si="0"/>
        <v>0.5</v>
      </c>
      <c r="Y29" s="105">
        <f t="shared" si="0"/>
        <v>1</v>
      </c>
      <c r="Z29" s="15"/>
    </row>
    <row r="30" ht="15.6" hidden="1" spans="1:26">
      <c r="A30" s="44" t="s">
        <v>42</v>
      </c>
      <c r="B30" s="45"/>
      <c r="C30" s="96">
        <f t="shared" ref="C30:Y30" si="1">86*C29</f>
        <v>17.0022</v>
      </c>
      <c r="D30" s="96">
        <f t="shared" si="1"/>
        <v>1.6426</v>
      </c>
      <c r="E30" s="96">
        <f t="shared" si="1"/>
        <v>2.7004</v>
      </c>
      <c r="F30" s="96">
        <f t="shared" si="1"/>
        <v>1.4448</v>
      </c>
      <c r="G30" s="96">
        <f t="shared" si="1"/>
        <v>1.3588</v>
      </c>
      <c r="H30" s="96">
        <f t="shared" si="1"/>
        <v>0.8858</v>
      </c>
      <c r="I30" s="96">
        <f t="shared" si="1"/>
        <v>0.1032</v>
      </c>
      <c r="J30" s="96">
        <f t="shared" si="1"/>
        <v>2.6144</v>
      </c>
      <c r="K30" s="96">
        <f t="shared" si="1"/>
        <v>4.128</v>
      </c>
      <c r="L30" s="96">
        <f t="shared" si="1"/>
        <v>17.7676</v>
      </c>
      <c r="M30" s="96">
        <f t="shared" si="1"/>
        <v>22.962</v>
      </c>
      <c r="N30" s="96">
        <f t="shared" si="1"/>
        <v>2.0554</v>
      </c>
      <c r="O30" s="96">
        <f t="shared" si="1"/>
        <v>1.8576</v>
      </c>
      <c r="P30" s="96">
        <f t="shared" si="1"/>
        <v>0.49278</v>
      </c>
      <c r="Q30" s="96">
        <f t="shared" si="1"/>
        <v>3.0444</v>
      </c>
      <c r="R30" s="96">
        <f t="shared" si="1"/>
        <v>3.4744</v>
      </c>
      <c r="S30" s="96">
        <f t="shared" si="1"/>
        <v>0.172</v>
      </c>
      <c r="T30" s="96">
        <f t="shared" si="1"/>
        <v>6.9144</v>
      </c>
      <c r="U30" s="96">
        <f t="shared" si="1"/>
        <v>0.4988</v>
      </c>
      <c r="V30" s="96">
        <f t="shared" si="1"/>
        <v>0.9804</v>
      </c>
      <c r="W30" s="96">
        <f t="shared" si="1"/>
        <v>2.838</v>
      </c>
      <c r="X30" s="96">
        <f t="shared" si="1"/>
        <v>43</v>
      </c>
      <c r="Y30" s="96">
        <v>1</v>
      </c>
      <c r="Z30" s="20"/>
    </row>
    <row r="31" ht="15.6" spans="1:26">
      <c r="A31" s="44" t="s">
        <v>42</v>
      </c>
      <c r="B31" s="45"/>
      <c r="C31" s="47">
        <f t="shared" ref="C31:I31" si="2">ROUND(C30,2)</f>
        <v>17</v>
      </c>
      <c r="D31" s="47">
        <f t="shared" si="2"/>
        <v>1.64</v>
      </c>
      <c r="E31" s="47">
        <f t="shared" si="2"/>
        <v>2.7</v>
      </c>
      <c r="F31" s="47">
        <f t="shared" si="2"/>
        <v>1.44</v>
      </c>
      <c r="G31" s="47">
        <f t="shared" si="2"/>
        <v>1.36</v>
      </c>
      <c r="H31" s="47">
        <f t="shared" si="2"/>
        <v>0.89</v>
      </c>
      <c r="I31" s="47">
        <f t="shared" si="2"/>
        <v>0.1</v>
      </c>
      <c r="J31" s="47">
        <f t="shared" ref="J31:AB31" si="3">ROUND(J30,2)</f>
        <v>2.61</v>
      </c>
      <c r="K31" s="47">
        <f t="shared" si="3"/>
        <v>4.13</v>
      </c>
      <c r="L31" s="47">
        <f t="shared" si="3"/>
        <v>17.77</v>
      </c>
      <c r="M31" s="47">
        <f t="shared" si="3"/>
        <v>22.96</v>
      </c>
      <c r="N31" s="47">
        <f t="shared" si="3"/>
        <v>2.06</v>
      </c>
      <c r="O31" s="47">
        <f t="shared" si="3"/>
        <v>1.86</v>
      </c>
      <c r="P31" s="47">
        <f t="shared" si="3"/>
        <v>0.49</v>
      </c>
      <c r="Q31" s="47">
        <f t="shared" si="3"/>
        <v>3.04</v>
      </c>
      <c r="R31" s="47">
        <f t="shared" si="3"/>
        <v>3.47</v>
      </c>
      <c r="S31" s="47">
        <f t="shared" si="3"/>
        <v>0.17</v>
      </c>
      <c r="T31" s="47">
        <f t="shared" si="3"/>
        <v>6.91</v>
      </c>
      <c r="U31" s="47">
        <f t="shared" si="3"/>
        <v>0.5</v>
      </c>
      <c r="V31" s="47">
        <f t="shared" si="3"/>
        <v>0.98</v>
      </c>
      <c r="W31" s="47">
        <f t="shared" si="3"/>
        <v>2.84</v>
      </c>
      <c r="X31" s="47">
        <v>0.5</v>
      </c>
      <c r="Y31" s="47">
        <f>ROUND(Y30,2)</f>
        <v>1</v>
      </c>
      <c r="Z31" s="20"/>
    </row>
    <row r="32" ht="15.6" spans="1:26">
      <c r="A32" s="44" t="s">
        <v>43</v>
      </c>
      <c r="B32" s="45"/>
      <c r="C32" s="47">
        <v>81</v>
      </c>
      <c r="D32" s="49">
        <v>800</v>
      </c>
      <c r="E32" s="49">
        <v>85</v>
      </c>
      <c r="F32" s="49">
        <v>60</v>
      </c>
      <c r="G32" s="49">
        <v>88</v>
      </c>
      <c r="H32" s="48">
        <v>570</v>
      </c>
      <c r="I32" s="49">
        <v>1400</v>
      </c>
      <c r="J32" s="49">
        <v>62.37</v>
      </c>
      <c r="K32" s="49">
        <v>39.5</v>
      </c>
      <c r="L32" s="48">
        <v>134</v>
      </c>
      <c r="M32" s="48">
        <v>48</v>
      </c>
      <c r="N32" s="48">
        <v>50</v>
      </c>
      <c r="O32" s="66">
        <v>80</v>
      </c>
      <c r="P32" s="66">
        <v>220</v>
      </c>
      <c r="Q32" s="66">
        <v>300</v>
      </c>
      <c r="R32" s="66">
        <v>170</v>
      </c>
      <c r="S32" s="66">
        <v>96</v>
      </c>
      <c r="T32" s="48">
        <v>250</v>
      </c>
      <c r="U32" s="66">
        <v>400</v>
      </c>
      <c r="V32" s="66">
        <v>444</v>
      </c>
      <c r="W32" s="66">
        <v>132</v>
      </c>
      <c r="X32" s="67">
        <v>360</v>
      </c>
      <c r="Y32" s="67">
        <v>13</v>
      </c>
      <c r="Z32" s="77"/>
    </row>
    <row r="33" ht="16.35" spans="1:26">
      <c r="A33" s="50" t="s">
        <v>44</v>
      </c>
      <c r="B33" s="51"/>
      <c r="C33" s="128">
        <f>C31*C32</f>
        <v>1377</v>
      </c>
      <c r="D33" s="128">
        <f t="shared" ref="D33:Y33" si="4">D31*D32</f>
        <v>1312</v>
      </c>
      <c r="E33" s="128">
        <f t="shared" si="4"/>
        <v>229.5</v>
      </c>
      <c r="F33" s="128">
        <f t="shared" si="4"/>
        <v>86.4</v>
      </c>
      <c r="G33" s="128">
        <f t="shared" si="4"/>
        <v>119.68</v>
      </c>
      <c r="H33" s="128">
        <f t="shared" si="4"/>
        <v>507.3</v>
      </c>
      <c r="I33" s="128">
        <f t="shared" si="4"/>
        <v>140</v>
      </c>
      <c r="J33" s="128">
        <f t="shared" si="4"/>
        <v>162.7857</v>
      </c>
      <c r="K33" s="128">
        <f t="shared" si="4"/>
        <v>163.135</v>
      </c>
      <c r="L33" s="128">
        <f t="shared" si="4"/>
        <v>2381.18</v>
      </c>
      <c r="M33" s="128">
        <f t="shared" si="4"/>
        <v>1102.08</v>
      </c>
      <c r="N33" s="128">
        <f t="shared" si="4"/>
        <v>103</v>
      </c>
      <c r="O33" s="128">
        <f t="shared" si="4"/>
        <v>148.8</v>
      </c>
      <c r="P33" s="128">
        <f t="shared" si="4"/>
        <v>107.8</v>
      </c>
      <c r="Q33" s="128">
        <f t="shared" si="4"/>
        <v>912</v>
      </c>
      <c r="R33" s="128">
        <f t="shared" si="4"/>
        <v>589.9</v>
      </c>
      <c r="S33" s="128">
        <f t="shared" si="4"/>
        <v>16.32</v>
      </c>
      <c r="T33" s="128">
        <f t="shared" si="4"/>
        <v>1727.5</v>
      </c>
      <c r="U33" s="128">
        <f t="shared" si="4"/>
        <v>200</v>
      </c>
      <c r="V33" s="128">
        <f t="shared" si="4"/>
        <v>435.12</v>
      </c>
      <c r="W33" s="128">
        <f t="shared" si="4"/>
        <v>374.88</v>
      </c>
      <c r="X33" s="128">
        <f t="shared" si="4"/>
        <v>180</v>
      </c>
      <c r="Y33" s="128">
        <f t="shared" si="4"/>
        <v>13</v>
      </c>
      <c r="Z33" s="78">
        <f>SUM(C33:Y33)</f>
        <v>12389.3807</v>
      </c>
    </row>
    <row r="34" ht="15.6" spans="1:26">
      <c r="A34" s="53"/>
      <c r="B34" s="53"/>
      <c r="C34" s="54"/>
      <c r="D34" s="54"/>
      <c r="E34" s="54"/>
      <c r="F34" s="54"/>
      <c r="G34" s="54"/>
      <c r="H34" s="54"/>
      <c r="I34" s="150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6">
        <f>Z33/Z2</f>
        <v>144.06256627907</v>
      </c>
    </row>
    <row r="35" customFormat="1" ht="27" customHeight="1" spans="2:13">
      <c r="B35" s="55" t="s">
        <v>45</v>
      </c>
      <c r="L35" s="56"/>
      <c r="M35" s="57"/>
    </row>
    <row r="36" customFormat="1" ht="27" customHeight="1" spans="2:13">
      <c r="B36" s="55" t="s">
        <v>46</v>
      </c>
      <c r="L36" s="56"/>
      <c r="M36" s="57"/>
    </row>
    <row r="37" customFormat="1" ht="27" customHeight="1" spans="2:17">
      <c r="B37" s="55" t="s">
        <v>47</v>
      </c>
      <c r="P37" t="s">
        <v>48</v>
      </c>
      <c r="Q37" t="s">
        <v>49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7"/>
  </mergeCells>
  <pageMargins left="0.0784722222222222" right="0.196527777777778" top="1.05069444444444" bottom="1.05069444444444" header="0.708333333333333" footer="0.786805555555556"/>
  <pageSetup paperSize="9" scale="78" orientation="landscape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7"/>
  <sheetViews>
    <sheetView workbookViewId="0">
      <pane ySplit="7" topLeftCell="A17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25.6666666666667" customWidth="1"/>
    <col min="3" max="3" width="7.11111111111111" customWidth="1"/>
    <col min="4" max="4" width="7.33333333333333" customWidth="1"/>
    <col min="5" max="5" width="6.66666666666667" customWidth="1"/>
    <col min="6" max="6" width="6.33333333333333" customWidth="1"/>
    <col min="7" max="7" width="7.55555555555556" customWidth="1"/>
    <col min="8" max="8" width="6.33333333333333" customWidth="1"/>
    <col min="9" max="9" width="7.22222222222222" customWidth="1"/>
    <col min="10" max="10" width="6.33333333333333" customWidth="1"/>
    <col min="11" max="11" width="6.22222222222222" customWidth="1"/>
    <col min="12" max="13" width="6.33333333333333" customWidth="1"/>
    <col min="14" max="14" width="6.44444444444444" customWidth="1"/>
    <col min="15" max="15" width="6.55555555555556" customWidth="1"/>
    <col min="16" max="16" width="5.77777777777778" customWidth="1"/>
    <col min="17" max="17" width="6.11111111111111" customWidth="1"/>
    <col min="18" max="18" width="6.22222222222222" customWidth="1"/>
    <col min="19" max="19" width="7.44444444444444" customWidth="1"/>
    <col min="20" max="20" width="6.44444444444444" customWidth="1"/>
    <col min="21" max="21" width="7.11111111111111" customWidth="1"/>
    <col min="22" max="22" width="6.11111111111111" customWidth="1"/>
    <col min="23" max="23" width="7.22222222222222" customWidth="1"/>
    <col min="24" max="24" width="6.11111111111111" customWidth="1"/>
    <col min="25" max="25" width="5.11111111111111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79"/>
      <c r="B2" s="80" t="s">
        <v>79</v>
      </c>
      <c r="C2" s="81" t="s">
        <v>2</v>
      </c>
      <c r="D2" s="4" t="s">
        <v>3</v>
      </c>
      <c r="E2" s="4" t="s">
        <v>4</v>
      </c>
      <c r="F2" s="4" t="s">
        <v>80</v>
      </c>
      <c r="G2" s="4" t="s">
        <v>12</v>
      </c>
      <c r="H2" s="4" t="s">
        <v>81</v>
      </c>
      <c r="I2" s="4" t="s">
        <v>5</v>
      </c>
      <c r="J2" s="4" t="s">
        <v>8</v>
      </c>
      <c r="K2" s="4" t="s">
        <v>9</v>
      </c>
      <c r="L2" s="4" t="s">
        <v>18</v>
      </c>
      <c r="M2" s="4" t="s">
        <v>82</v>
      </c>
      <c r="N2" s="4" t="s">
        <v>19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53</v>
      </c>
      <c r="T2" s="4" t="s">
        <v>54</v>
      </c>
      <c r="U2" s="4" t="s">
        <v>55</v>
      </c>
      <c r="V2" s="4" t="s">
        <v>20</v>
      </c>
      <c r="W2" s="4" t="s">
        <v>56</v>
      </c>
      <c r="X2" s="4" t="s">
        <v>83</v>
      </c>
      <c r="Y2" s="4" t="s">
        <v>22</v>
      </c>
      <c r="Z2" s="101">
        <v>81</v>
      </c>
    </row>
    <row r="3" spans="1:26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02"/>
    </row>
    <row r="4" spans="1:26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02"/>
    </row>
    <row r="5" ht="12" customHeight="1" spans="1:26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2"/>
    </row>
    <row r="6" spans="1:26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2"/>
    </row>
    <row r="7" ht="28" customHeight="1" spans="1:26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3"/>
    </row>
    <row r="8" ht="15" customHeight="1" spans="1:26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3">
        <v>22</v>
      </c>
      <c r="Y8" s="13">
        <v>23</v>
      </c>
      <c r="Z8" s="104" t="s">
        <v>25</v>
      </c>
    </row>
    <row r="9" spans="1:26">
      <c r="A9" s="90" t="s">
        <v>26</v>
      </c>
      <c r="B9" s="15" t="s">
        <v>84</v>
      </c>
      <c r="C9" s="16">
        <v>0.15224</v>
      </c>
      <c r="D9" s="17"/>
      <c r="E9" s="17">
        <v>0.0052</v>
      </c>
      <c r="F9" s="17">
        <v>0.0265</v>
      </c>
      <c r="G9" s="17"/>
      <c r="H9" s="17"/>
      <c r="I9" s="9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97"/>
      <c r="X9" s="105"/>
      <c r="Y9" s="105"/>
      <c r="Z9" s="73" t="s">
        <v>28</v>
      </c>
    </row>
    <row r="10" spans="1:26">
      <c r="A10" s="91"/>
      <c r="B10" s="20" t="s">
        <v>40</v>
      </c>
      <c r="C10" s="21"/>
      <c r="D10" s="22"/>
      <c r="E10" s="22">
        <v>0.007</v>
      </c>
      <c r="F10" s="22"/>
      <c r="G10" s="22"/>
      <c r="H10" s="22"/>
      <c r="I10" s="98">
        <v>0.00055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98"/>
      <c r="X10" s="106"/>
      <c r="Y10" s="106"/>
      <c r="Z10" s="74"/>
    </row>
    <row r="11" spans="1:26">
      <c r="A11" s="91"/>
      <c r="B11" s="24" t="s">
        <v>30</v>
      </c>
      <c r="C11" s="21"/>
      <c r="D11" s="22">
        <v>0.0107</v>
      </c>
      <c r="E11" s="22"/>
      <c r="F11" s="22"/>
      <c r="G11" s="22"/>
      <c r="H11" s="22"/>
      <c r="I11" s="98"/>
      <c r="J11" s="22">
        <v>0.0285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98"/>
      <c r="X11" s="106"/>
      <c r="Y11" s="106"/>
      <c r="Z11" s="74"/>
    </row>
    <row r="12" spans="1:26">
      <c r="A12" s="91"/>
      <c r="B12" s="20"/>
      <c r="C12" s="21"/>
      <c r="D12" s="22"/>
      <c r="E12" s="22"/>
      <c r="F12" s="22"/>
      <c r="G12" s="22"/>
      <c r="H12" s="22"/>
      <c r="I12" s="9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98"/>
      <c r="X12" s="106"/>
      <c r="Y12" s="106"/>
      <c r="Z12" s="74"/>
    </row>
    <row r="13" ht="13.95" spans="1:26">
      <c r="A13" s="92"/>
      <c r="B13" s="26"/>
      <c r="C13" s="27"/>
      <c r="D13" s="28"/>
      <c r="E13" s="28"/>
      <c r="F13" s="28"/>
      <c r="G13" s="28"/>
      <c r="H13" s="28"/>
      <c r="I13" s="9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99"/>
      <c r="X13" s="107"/>
      <c r="Y13" s="107"/>
      <c r="Z13" s="74"/>
    </row>
    <row r="14" spans="1:26">
      <c r="A14" s="90" t="s">
        <v>31</v>
      </c>
      <c r="B14" s="15" t="s">
        <v>40</v>
      </c>
      <c r="C14" s="16"/>
      <c r="D14" s="17"/>
      <c r="E14" s="17">
        <v>0.0039</v>
      </c>
      <c r="F14" s="17"/>
      <c r="G14" s="17"/>
      <c r="H14" s="17"/>
      <c r="I14" s="97">
        <v>0.0003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97"/>
      <c r="X14" s="105"/>
      <c r="Y14" s="105"/>
      <c r="Z14" s="74"/>
    </row>
    <row r="15" spans="1:26">
      <c r="A15" s="91"/>
      <c r="B15" s="20" t="s">
        <v>55</v>
      </c>
      <c r="C15" s="21"/>
      <c r="D15" s="22"/>
      <c r="E15" s="22"/>
      <c r="F15" s="22"/>
      <c r="G15" s="22"/>
      <c r="H15" s="22"/>
      <c r="I15" s="9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>
        <v>0.025</v>
      </c>
      <c r="V15" s="22"/>
      <c r="W15" s="98"/>
      <c r="X15" s="106"/>
      <c r="Y15" s="106"/>
      <c r="Z15" s="74"/>
    </row>
    <row r="16" spans="1:26">
      <c r="A16" s="91"/>
      <c r="B16" s="20"/>
      <c r="C16" s="21"/>
      <c r="D16" s="22"/>
      <c r="E16" s="22"/>
      <c r="F16" s="22"/>
      <c r="G16" s="22"/>
      <c r="H16" s="22"/>
      <c r="I16" s="9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98"/>
      <c r="X16" s="106"/>
      <c r="Y16" s="106"/>
      <c r="Z16" s="74"/>
    </row>
    <row r="17" ht="13.95" spans="1:26">
      <c r="A17" s="92"/>
      <c r="B17" s="26"/>
      <c r="C17" s="32"/>
      <c r="D17" s="33"/>
      <c r="E17" s="33"/>
      <c r="F17" s="33"/>
      <c r="G17" s="33"/>
      <c r="H17" s="33"/>
      <c r="I17" s="100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100"/>
      <c r="X17" s="108"/>
      <c r="Y17" s="108"/>
      <c r="Z17" s="74"/>
    </row>
    <row r="18" spans="1:26">
      <c r="A18" s="93" t="s">
        <v>32</v>
      </c>
      <c r="B18" s="36" t="s">
        <v>85</v>
      </c>
      <c r="C18" s="16"/>
      <c r="D18" s="17"/>
      <c r="E18" s="17">
        <v>0.001</v>
      </c>
      <c r="F18" s="17"/>
      <c r="G18" s="17"/>
      <c r="H18" s="17">
        <v>0.0494</v>
      </c>
      <c r="I18" s="97"/>
      <c r="J18" s="17"/>
      <c r="K18" s="17"/>
      <c r="L18" s="17"/>
      <c r="M18" s="17"/>
      <c r="N18" s="17"/>
      <c r="O18" s="17">
        <v>0.0925</v>
      </c>
      <c r="P18" s="17">
        <v>0.0111</v>
      </c>
      <c r="Q18" s="17">
        <v>0.0112</v>
      </c>
      <c r="R18" s="17">
        <v>0.0023</v>
      </c>
      <c r="S18" s="17">
        <v>0.0751</v>
      </c>
      <c r="T18" s="17">
        <v>0.0556</v>
      </c>
      <c r="U18" s="17"/>
      <c r="V18" s="17">
        <v>0.0077</v>
      </c>
      <c r="W18" s="97"/>
      <c r="X18" s="105"/>
      <c r="Y18" s="105"/>
      <c r="Z18" s="74"/>
    </row>
    <row r="19" ht="18" customHeight="1" spans="1:26">
      <c r="A19" s="94"/>
      <c r="B19" s="38" t="s">
        <v>86</v>
      </c>
      <c r="C19" s="21"/>
      <c r="D19" s="22"/>
      <c r="E19" s="22"/>
      <c r="F19" s="22"/>
      <c r="G19" s="22">
        <v>0.0391</v>
      </c>
      <c r="H19" s="22"/>
      <c r="I19" s="98"/>
      <c r="J19" s="22">
        <v>0.0057</v>
      </c>
      <c r="K19" s="22"/>
      <c r="L19" s="22"/>
      <c r="M19" s="22">
        <v>0.0282</v>
      </c>
      <c r="N19" s="22"/>
      <c r="O19" s="22"/>
      <c r="P19" s="22">
        <v>0.01</v>
      </c>
      <c r="Q19" s="22">
        <v>0.015</v>
      </c>
      <c r="R19" s="22">
        <v>0.0044</v>
      </c>
      <c r="S19" s="22">
        <v>0.02</v>
      </c>
      <c r="T19" s="22"/>
      <c r="U19" s="22"/>
      <c r="V19" s="22">
        <v>0.004</v>
      </c>
      <c r="W19" s="98">
        <v>3</v>
      </c>
      <c r="X19" s="106"/>
      <c r="Y19" s="106"/>
      <c r="Z19" s="74"/>
    </row>
    <row r="20" spans="1:26">
      <c r="A20" s="94"/>
      <c r="B20" s="38" t="s">
        <v>87</v>
      </c>
      <c r="C20" s="21"/>
      <c r="D20" s="22">
        <v>0.007</v>
      </c>
      <c r="E20" s="22"/>
      <c r="F20" s="22"/>
      <c r="G20" s="22"/>
      <c r="H20" s="22"/>
      <c r="I20" s="98"/>
      <c r="J20" s="22"/>
      <c r="K20" s="22"/>
      <c r="L20" s="22"/>
      <c r="M20" s="22"/>
      <c r="N20" s="22">
        <v>0.044</v>
      </c>
      <c r="O20" s="22"/>
      <c r="P20" s="22"/>
      <c r="Q20" s="22"/>
      <c r="R20" s="22"/>
      <c r="S20" s="22"/>
      <c r="T20" s="22"/>
      <c r="U20" s="22"/>
      <c r="V20" s="22"/>
      <c r="W20" s="98"/>
      <c r="X20" s="106"/>
      <c r="Y20" s="106"/>
      <c r="Z20" s="74"/>
    </row>
    <row r="21" spans="1:26">
      <c r="A21" s="94"/>
      <c r="B21" s="38" t="s">
        <v>35</v>
      </c>
      <c r="C21" s="21"/>
      <c r="D21" s="22"/>
      <c r="E21" s="22">
        <v>0.00833</v>
      </c>
      <c r="F21" s="22"/>
      <c r="G21" s="22"/>
      <c r="H21" s="22"/>
      <c r="I21" s="98"/>
      <c r="J21" s="22"/>
      <c r="K21" s="22"/>
      <c r="L21" s="22">
        <v>0.018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8"/>
      <c r="X21" s="106"/>
      <c r="Y21" s="106"/>
      <c r="Z21" s="74"/>
    </row>
    <row r="22" spans="1:26">
      <c r="A22" s="94"/>
      <c r="B22" s="24" t="s">
        <v>36</v>
      </c>
      <c r="C22" s="21"/>
      <c r="D22" s="22"/>
      <c r="E22" s="22"/>
      <c r="F22" s="22"/>
      <c r="G22" s="22"/>
      <c r="H22" s="22"/>
      <c r="I22" s="98"/>
      <c r="J22" s="22"/>
      <c r="K22" s="22">
        <v>0.0514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98"/>
      <c r="X22" s="106"/>
      <c r="Y22" s="106"/>
      <c r="Z22" s="74"/>
    </row>
    <row r="23" ht="13.95" spans="1:26">
      <c r="A23" s="95"/>
      <c r="B23" s="41"/>
      <c r="C23" s="27"/>
      <c r="D23" s="28"/>
      <c r="E23" s="28"/>
      <c r="F23" s="28"/>
      <c r="G23" s="28"/>
      <c r="H23" s="28"/>
      <c r="I23" s="9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99"/>
      <c r="X23" s="107"/>
      <c r="Y23" s="107"/>
      <c r="Z23" s="74"/>
    </row>
    <row r="24" spans="1:26">
      <c r="A24" s="93" t="s">
        <v>37</v>
      </c>
      <c r="B24" s="15" t="s">
        <v>88</v>
      </c>
      <c r="C24" s="16">
        <v>0.033</v>
      </c>
      <c r="D24" s="17">
        <v>0.002</v>
      </c>
      <c r="E24" s="17"/>
      <c r="F24" s="17"/>
      <c r="G24" s="17"/>
      <c r="H24" s="17"/>
      <c r="I24" s="9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97">
        <v>122</v>
      </c>
      <c r="X24" s="105"/>
      <c r="Y24" s="105"/>
      <c r="Z24" s="74"/>
    </row>
    <row r="25" spans="1:26">
      <c r="A25" s="94"/>
      <c r="B25" s="20" t="s">
        <v>36</v>
      </c>
      <c r="C25" s="21"/>
      <c r="D25" s="22"/>
      <c r="E25" s="22"/>
      <c r="F25" s="22"/>
      <c r="G25" s="22"/>
      <c r="H25" s="22"/>
      <c r="I25" s="98"/>
      <c r="J25" s="22"/>
      <c r="K25" s="22">
        <v>0.02264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98"/>
      <c r="X25" s="106"/>
      <c r="Y25" s="106"/>
      <c r="Z25" s="74"/>
    </row>
    <row r="26" spans="1:26">
      <c r="A26" s="94"/>
      <c r="B26" s="20" t="s">
        <v>40</v>
      </c>
      <c r="C26" s="21"/>
      <c r="D26" s="22"/>
      <c r="E26" s="22">
        <v>0.007</v>
      </c>
      <c r="F26" s="22"/>
      <c r="G26" s="22"/>
      <c r="H26" s="22"/>
      <c r="I26" s="98">
        <v>0.0006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98"/>
      <c r="X26" s="106"/>
      <c r="Y26" s="106"/>
      <c r="Z26" s="74"/>
    </row>
    <row r="27" spans="1:26">
      <c r="A27" s="94"/>
      <c r="B27" s="31" t="s">
        <v>55</v>
      </c>
      <c r="C27" s="32"/>
      <c r="D27" s="33"/>
      <c r="E27" s="33"/>
      <c r="F27" s="33"/>
      <c r="G27" s="33"/>
      <c r="H27" s="33"/>
      <c r="I27" s="100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>
        <v>0.039</v>
      </c>
      <c r="V27" s="33"/>
      <c r="W27" s="100"/>
      <c r="X27" s="108"/>
      <c r="Y27" s="108"/>
      <c r="Z27" s="74"/>
    </row>
    <row r="28" ht="13.95" spans="1:26">
      <c r="A28" s="95"/>
      <c r="B28" s="26"/>
      <c r="C28" s="27"/>
      <c r="D28" s="28"/>
      <c r="E28" s="28"/>
      <c r="F28" s="28"/>
      <c r="G28" s="28"/>
      <c r="H28" s="28"/>
      <c r="I28" s="9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99"/>
      <c r="X28" s="107">
        <v>0.5</v>
      </c>
      <c r="Y28" s="107">
        <v>1</v>
      </c>
      <c r="Z28" s="74"/>
    </row>
    <row r="29" ht="16.35" spans="1:26">
      <c r="A29" s="42" t="s">
        <v>41</v>
      </c>
      <c r="B29" s="43"/>
      <c r="C29" s="16">
        <f t="shared" ref="C29:I29" si="0">SUM(C9:C28)</f>
        <v>0.18524</v>
      </c>
      <c r="D29" s="17">
        <f t="shared" si="0"/>
        <v>0.0197</v>
      </c>
      <c r="E29" s="17">
        <f t="shared" si="0"/>
        <v>0.03243</v>
      </c>
      <c r="F29" s="17">
        <f t="shared" si="0"/>
        <v>0.0265</v>
      </c>
      <c r="G29" s="17">
        <f t="shared" si="0"/>
        <v>0.0391</v>
      </c>
      <c r="H29" s="17">
        <f t="shared" si="0"/>
        <v>0.0494</v>
      </c>
      <c r="I29" s="97">
        <f t="shared" si="0"/>
        <v>0.00145</v>
      </c>
      <c r="J29" s="17">
        <f t="shared" ref="J29:V29" si="1">SUM(J9:J28)</f>
        <v>0.0342</v>
      </c>
      <c r="K29" s="17">
        <f t="shared" si="1"/>
        <v>0.07404</v>
      </c>
      <c r="L29" s="17">
        <f t="shared" si="1"/>
        <v>0.018</v>
      </c>
      <c r="M29" s="17">
        <f t="shared" si="1"/>
        <v>0.0282</v>
      </c>
      <c r="N29" s="17">
        <f t="shared" si="1"/>
        <v>0.044</v>
      </c>
      <c r="O29" s="17">
        <f t="shared" si="1"/>
        <v>0.0925</v>
      </c>
      <c r="P29" s="17">
        <f t="shared" si="1"/>
        <v>0.0211</v>
      </c>
      <c r="Q29" s="17">
        <f t="shared" si="1"/>
        <v>0.0262</v>
      </c>
      <c r="R29" s="17">
        <f t="shared" si="1"/>
        <v>0.0067</v>
      </c>
      <c r="S29" s="17">
        <f t="shared" si="1"/>
        <v>0.0951</v>
      </c>
      <c r="T29" s="17">
        <f t="shared" si="1"/>
        <v>0.0556</v>
      </c>
      <c r="U29" s="17">
        <f t="shared" si="1"/>
        <v>0.064</v>
      </c>
      <c r="V29" s="17">
        <f t="shared" si="1"/>
        <v>0.0117</v>
      </c>
      <c r="W29" s="17">
        <v>125</v>
      </c>
      <c r="X29" s="17">
        <v>0.5</v>
      </c>
      <c r="Y29" s="17">
        <v>1</v>
      </c>
      <c r="Z29" s="75"/>
    </row>
    <row r="30" ht="15.6" hidden="1" spans="1:26">
      <c r="A30" s="44" t="s">
        <v>42</v>
      </c>
      <c r="B30" s="45"/>
      <c r="C30" s="96">
        <f t="shared" ref="C30:I30" si="2">81*C29</f>
        <v>15.00444</v>
      </c>
      <c r="D30" s="96">
        <f t="shared" si="2"/>
        <v>1.5957</v>
      </c>
      <c r="E30" s="96">
        <f t="shared" si="2"/>
        <v>2.62683</v>
      </c>
      <c r="F30" s="96">
        <f t="shared" si="2"/>
        <v>2.1465</v>
      </c>
      <c r="G30" s="96">
        <f t="shared" si="2"/>
        <v>3.1671</v>
      </c>
      <c r="H30" s="96">
        <f t="shared" si="2"/>
        <v>4.0014</v>
      </c>
      <c r="I30" s="96">
        <f t="shared" si="2"/>
        <v>0.11745</v>
      </c>
      <c r="J30" s="96">
        <f t="shared" ref="J30:AB30" si="3">81*J29</f>
        <v>2.7702</v>
      </c>
      <c r="K30" s="96">
        <f t="shared" si="3"/>
        <v>5.99724</v>
      </c>
      <c r="L30" s="96">
        <f t="shared" si="3"/>
        <v>1.458</v>
      </c>
      <c r="M30" s="96">
        <f t="shared" si="3"/>
        <v>2.2842</v>
      </c>
      <c r="N30" s="96">
        <f t="shared" si="3"/>
        <v>3.564</v>
      </c>
      <c r="O30" s="96">
        <f t="shared" si="3"/>
        <v>7.4925</v>
      </c>
      <c r="P30" s="96">
        <f t="shared" si="3"/>
        <v>1.7091</v>
      </c>
      <c r="Q30" s="96">
        <f t="shared" si="3"/>
        <v>2.1222</v>
      </c>
      <c r="R30" s="96">
        <f t="shared" si="3"/>
        <v>0.5427</v>
      </c>
      <c r="S30" s="96">
        <f t="shared" si="3"/>
        <v>7.7031</v>
      </c>
      <c r="T30" s="96">
        <f t="shared" si="3"/>
        <v>4.5036</v>
      </c>
      <c r="U30" s="96">
        <f t="shared" si="3"/>
        <v>5.184</v>
      </c>
      <c r="V30" s="96">
        <f t="shared" si="3"/>
        <v>0.9477</v>
      </c>
      <c r="W30" s="96">
        <v>125</v>
      </c>
      <c r="X30" s="96">
        <f>81*X29</f>
        <v>40.5</v>
      </c>
      <c r="Y30" s="96">
        <f>81*Y29</f>
        <v>81</v>
      </c>
      <c r="Z30" s="109"/>
    </row>
    <row r="31" ht="15.6" spans="1:26">
      <c r="A31" s="44" t="s">
        <v>42</v>
      </c>
      <c r="B31" s="45"/>
      <c r="C31" s="47">
        <f t="shared" ref="C31:I31" si="4">ROUND(C30,2)</f>
        <v>15</v>
      </c>
      <c r="D31" s="48">
        <f t="shared" si="4"/>
        <v>1.6</v>
      </c>
      <c r="E31" s="48">
        <f t="shared" si="4"/>
        <v>2.63</v>
      </c>
      <c r="F31" s="48">
        <f t="shared" si="4"/>
        <v>2.15</v>
      </c>
      <c r="G31" s="48">
        <f t="shared" si="4"/>
        <v>3.17</v>
      </c>
      <c r="H31" s="48">
        <f t="shared" si="4"/>
        <v>4</v>
      </c>
      <c r="I31" s="48">
        <f t="shared" si="4"/>
        <v>0.12</v>
      </c>
      <c r="J31" s="48">
        <f t="shared" ref="J31:V31" si="5">ROUND(J30,2)</f>
        <v>2.77</v>
      </c>
      <c r="K31" s="48">
        <f t="shared" si="5"/>
        <v>6</v>
      </c>
      <c r="L31" s="48">
        <f t="shared" si="5"/>
        <v>1.46</v>
      </c>
      <c r="M31" s="48">
        <f t="shared" si="5"/>
        <v>2.28</v>
      </c>
      <c r="N31" s="48">
        <f t="shared" si="5"/>
        <v>3.56</v>
      </c>
      <c r="O31" s="66">
        <f t="shared" si="5"/>
        <v>7.49</v>
      </c>
      <c r="P31" s="66">
        <f t="shared" si="5"/>
        <v>1.71</v>
      </c>
      <c r="Q31" s="66">
        <f t="shared" si="5"/>
        <v>2.12</v>
      </c>
      <c r="R31" s="66">
        <f t="shared" si="5"/>
        <v>0.54</v>
      </c>
      <c r="S31" s="66">
        <f t="shared" si="5"/>
        <v>7.7</v>
      </c>
      <c r="T31" s="66">
        <f t="shared" si="5"/>
        <v>4.5</v>
      </c>
      <c r="U31" s="66">
        <f t="shared" si="5"/>
        <v>5.18</v>
      </c>
      <c r="V31" s="66">
        <f t="shared" si="5"/>
        <v>0.95</v>
      </c>
      <c r="W31" s="66">
        <v>125</v>
      </c>
      <c r="X31" s="66">
        <v>0.5</v>
      </c>
      <c r="Y31" s="66">
        <v>1</v>
      </c>
      <c r="Z31" s="77"/>
    </row>
    <row r="32" ht="15.6" spans="1:26">
      <c r="A32" s="44" t="s">
        <v>43</v>
      </c>
      <c r="B32" s="45"/>
      <c r="C32" s="47">
        <v>81</v>
      </c>
      <c r="D32" s="49">
        <v>800</v>
      </c>
      <c r="E32" s="49">
        <v>85</v>
      </c>
      <c r="F32" s="48">
        <v>140</v>
      </c>
      <c r="G32" s="48">
        <v>630</v>
      </c>
      <c r="H32" s="48">
        <v>53</v>
      </c>
      <c r="I32" s="49">
        <v>1400</v>
      </c>
      <c r="J32" s="49">
        <v>62.37</v>
      </c>
      <c r="K32" s="49">
        <v>39.5</v>
      </c>
      <c r="L32" s="48">
        <v>230</v>
      </c>
      <c r="M32" s="48">
        <v>430</v>
      </c>
      <c r="N32" s="48">
        <v>132</v>
      </c>
      <c r="O32" s="48">
        <v>48</v>
      </c>
      <c r="P32" s="48">
        <v>50</v>
      </c>
      <c r="Q32" s="66">
        <v>80</v>
      </c>
      <c r="R32" s="66">
        <v>220</v>
      </c>
      <c r="S32" s="48">
        <v>250</v>
      </c>
      <c r="T32" s="66">
        <v>88</v>
      </c>
      <c r="U32" s="66">
        <v>160</v>
      </c>
      <c r="V32" s="66">
        <v>444</v>
      </c>
      <c r="W32" s="66">
        <v>7.5</v>
      </c>
      <c r="X32" s="67">
        <v>20</v>
      </c>
      <c r="Y32" s="67">
        <v>13</v>
      </c>
      <c r="Z32" s="20"/>
    </row>
    <row r="33" ht="16.35" spans="1:26">
      <c r="A33" s="50" t="s">
        <v>44</v>
      </c>
      <c r="B33" s="51"/>
      <c r="C33" s="52">
        <f>C31*C32</f>
        <v>1215</v>
      </c>
      <c r="D33" s="52">
        <f t="shared" ref="D33:Y33" si="6">D31*D32</f>
        <v>1280</v>
      </c>
      <c r="E33" s="52">
        <f t="shared" si="6"/>
        <v>223.55</v>
      </c>
      <c r="F33" s="52">
        <f t="shared" si="6"/>
        <v>301</v>
      </c>
      <c r="G33" s="52">
        <f t="shared" si="6"/>
        <v>1997.1</v>
      </c>
      <c r="H33" s="52">
        <f t="shared" si="6"/>
        <v>212</v>
      </c>
      <c r="I33" s="52">
        <f t="shared" si="6"/>
        <v>168</v>
      </c>
      <c r="J33" s="52">
        <f t="shared" si="6"/>
        <v>172.7649</v>
      </c>
      <c r="K33" s="52">
        <f t="shared" si="6"/>
        <v>237</v>
      </c>
      <c r="L33" s="52">
        <f t="shared" si="6"/>
        <v>335.8</v>
      </c>
      <c r="M33" s="52">
        <f t="shared" si="6"/>
        <v>980.4</v>
      </c>
      <c r="N33" s="52">
        <f t="shared" si="6"/>
        <v>469.92</v>
      </c>
      <c r="O33" s="52">
        <f t="shared" si="6"/>
        <v>359.52</v>
      </c>
      <c r="P33" s="52">
        <f t="shared" si="6"/>
        <v>85.5</v>
      </c>
      <c r="Q33" s="52">
        <f t="shared" si="6"/>
        <v>169.6</v>
      </c>
      <c r="R33" s="52">
        <f t="shared" si="6"/>
        <v>118.8</v>
      </c>
      <c r="S33" s="52">
        <f t="shared" si="6"/>
        <v>1925</v>
      </c>
      <c r="T33" s="52">
        <f t="shared" si="6"/>
        <v>396</v>
      </c>
      <c r="U33" s="52">
        <f t="shared" si="6"/>
        <v>828.8</v>
      </c>
      <c r="V33" s="52">
        <f t="shared" si="6"/>
        <v>421.8</v>
      </c>
      <c r="W33" s="52">
        <f t="shared" si="6"/>
        <v>937.5</v>
      </c>
      <c r="X33" s="52">
        <f t="shared" si="6"/>
        <v>10</v>
      </c>
      <c r="Y33" s="52">
        <f t="shared" si="6"/>
        <v>13</v>
      </c>
      <c r="Z33" s="78">
        <f>SUM(C33:Y33)</f>
        <v>12858.0549</v>
      </c>
    </row>
    <row r="34" ht="15.6" spans="1:26">
      <c r="A34" s="53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6">
        <f>Z33/Z2</f>
        <v>158.741418518518</v>
      </c>
    </row>
    <row r="35" customFormat="1" ht="27" customHeight="1" spans="2:13">
      <c r="B35" s="55" t="s">
        <v>45</v>
      </c>
      <c r="L35" s="56"/>
      <c r="M35" s="57"/>
    </row>
    <row r="36" customFormat="1" ht="27" customHeight="1" spans="2:13">
      <c r="B36" s="55" t="s">
        <v>46</v>
      </c>
      <c r="L36" s="56"/>
      <c r="M36" s="57"/>
    </row>
    <row r="37" customFormat="1" ht="27" customHeight="1" spans="2:17">
      <c r="B37" s="55" t="s">
        <v>47</v>
      </c>
      <c r="P37" t="s">
        <v>48</v>
      </c>
      <c r="Q37" t="s">
        <v>49</v>
      </c>
    </row>
  </sheetData>
  <mergeCells count="38">
    <mergeCell ref="A1:Z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9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Z36"/>
  <sheetViews>
    <sheetView workbookViewId="0">
      <pane ySplit="7" topLeftCell="A14" activePane="bottomLeft" state="frozen"/>
      <selection/>
      <selection pane="bottomLeft" activeCell="B17" sqref="B17"/>
    </sheetView>
  </sheetViews>
  <sheetFormatPr defaultColWidth="11.537037037037" defaultRowHeight="13.2"/>
  <cols>
    <col min="1" max="1" width="6.33333333333333" customWidth="1"/>
    <col min="2" max="2" width="26.4444444444444" customWidth="1"/>
    <col min="3" max="3" width="7.55555555555556" customWidth="1"/>
    <col min="4" max="4" width="7.33333333333333" customWidth="1"/>
    <col min="5" max="5" width="6.66666666666667" customWidth="1"/>
    <col min="6" max="6" width="6.33333333333333" customWidth="1"/>
    <col min="7" max="7" width="6.77777777777778" customWidth="1"/>
    <col min="8" max="8" width="7.22222222222222" customWidth="1"/>
    <col min="9" max="9" width="6.33333333333333" customWidth="1"/>
    <col min="10" max="10" width="6.22222222222222" customWidth="1"/>
    <col min="11" max="11" width="6.55555555555556" customWidth="1"/>
    <col min="12" max="12" width="6.44444444444444" customWidth="1"/>
    <col min="13" max="13" width="7.11111111111111" customWidth="1"/>
    <col min="14" max="14" width="6.44444444444444" customWidth="1"/>
    <col min="15" max="15" width="6.11111111111111" customWidth="1"/>
    <col min="16" max="16" width="6.22222222222222" customWidth="1"/>
    <col min="17" max="17" width="7.44444444444444" customWidth="1"/>
    <col min="18" max="18" width="7.11111111111111" customWidth="1"/>
    <col min="19" max="19" width="6.22222222222222" customWidth="1"/>
    <col min="20" max="20" width="7.11111111111111" customWidth="1"/>
    <col min="21" max="22" width="6.11111111111111" customWidth="1"/>
    <col min="23" max="23" width="5.11111111111111" customWidth="1"/>
    <col min="24" max="24" width="6.11111111111111" customWidth="1"/>
    <col min="25" max="25" width="5.11111111111111" customWidth="1"/>
    <col min="26" max="26" width="8.77777777777778" customWidth="1"/>
  </cols>
  <sheetData>
    <row r="1" s="1" customFormat="1" ht="43" customHeight="1" spans="1:1">
      <c r="A1" s="1" t="s">
        <v>0</v>
      </c>
    </row>
    <row r="2" customHeight="1" spans="1:26">
      <c r="A2" s="79"/>
      <c r="B2" s="80" t="s">
        <v>89</v>
      </c>
      <c r="C2" s="81" t="s">
        <v>2</v>
      </c>
      <c r="D2" s="4" t="s">
        <v>3</v>
      </c>
      <c r="E2" s="4" t="s">
        <v>4</v>
      </c>
      <c r="F2" s="4" t="s">
        <v>65</v>
      </c>
      <c r="G2" s="4" t="s">
        <v>52</v>
      </c>
      <c r="H2" s="4" t="s">
        <v>5</v>
      </c>
      <c r="I2" s="4" t="s">
        <v>8</v>
      </c>
      <c r="J2" s="4" t="s">
        <v>9</v>
      </c>
      <c r="K2" s="4" t="s">
        <v>18</v>
      </c>
      <c r="L2" s="4" t="s">
        <v>17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53</v>
      </c>
      <c r="R2" s="4" t="s">
        <v>70</v>
      </c>
      <c r="S2" s="4" t="s">
        <v>90</v>
      </c>
      <c r="T2" s="4" t="s">
        <v>91</v>
      </c>
      <c r="U2" s="4" t="s">
        <v>20</v>
      </c>
      <c r="V2" s="4" t="s">
        <v>56</v>
      </c>
      <c r="W2" s="4" t="s">
        <v>24</v>
      </c>
      <c r="X2" s="4" t="s">
        <v>57</v>
      </c>
      <c r="Y2" s="4" t="s">
        <v>22</v>
      </c>
      <c r="Z2" s="101">
        <v>87</v>
      </c>
    </row>
    <row r="3" spans="1:26">
      <c r="A3" s="82"/>
      <c r="B3" s="83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02"/>
    </row>
    <row r="4" spans="1:26">
      <c r="A4" s="82"/>
      <c r="B4" s="83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02"/>
    </row>
    <row r="5" ht="12" customHeight="1" spans="1:26">
      <c r="A5" s="82"/>
      <c r="B5" s="83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2"/>
    </row>
    <row r="6" spans="1:26">
      <c r="A6" s="82"/>
      <c r="B6" s="83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2"/>
    </row>
    <row r="7" ht="28" customHeight="1" spans="1:26">
      <c r="A7" s="85"/>
      <c r="B7" s="86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3"/>
    </row>
    <row r="8" ht="15" customHeight="1" spans="1:26">
      <c r="A8" s="11"/>
      <c r="B8" s="88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3">
        <v>22</v>
      </c>
      <c r="Y8" s="13">
        <v>23</v>
      </c>
      <c r="Z8" s="104" t="s">
        <v>25</v>
      </c>
    </row>
    <row r="9" spans="1:26">
      <c r="A9" s="90" t="s">
        <v>26</v>
      </c>
      <c r="B9" s="15" t="s">
        <v>92</v>
      </c>
      <c r="C9" s="16">
        <v>0.144</v>
      </c>
      <c r="D9" s="17"/>
      <c r="E9" s="17">
        <v>0.005</v>
      </c>
      <c r="F9" s="17">
        <v>0.0195</v>
      </c>
      <c r="G9" s="17"/>
      <c r="H9" s="9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97"/>
      <c r="W9" s="105"/>
      <c r="X9" s="105"/>
      <c r="Y9" s="105"/>
      <c r="Z9" s="73" t="s">
        <v>28</v>
      </c>
    </row>
    <row r="10" spans="1:26">
      <c r="A10" s="91"/>
      <c r="B10" s="20" t="s">
        <v>40</v>
      </c>
      <c r="C10" s="21"/>
      <c r="D10" s="22"/>
      <c r="E10" s="22">
        <v>0.007</v>
      </c>
      <c r="F10" s="22"/>
      <c r="G10" s="22"/>
      <c r="H10" s="98">
        <v>0.00055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98"/>
      <c r="W10" s="106"/>
      <c r="X10" s="106"/>
      <c r="Y10" s="106"/>
      <c r="Z10" s="74"/>
    </row>
    <row r="11" spans="1:26">
      <c r="A11" s="91"/>
      <c r="B11" s="24" t="s">
        <v>30</v>
      </c>
      <c r="C11" s="21"/>
      <c r="D11" s="22">
        <v>0.0093</v>
      </c>
      <c r="E11" s="22"/>
      <c r="F11" s="22"/>
      <c r="G11" s="22"/>
      <c r="H11" s="98"/>
      <c r="I11" s="22">
        <v>0.0285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98"/>
      <c r="W11" s="106"/>
      <c r="X11" s="106"/>
      <c r="Y11" s="106"/>
      <c r="Z11" s="74"/>
    </row>
    <row r="12" spans="1:26">
      <c r="A12" s="91"/>
      <c r="B12" s="20"/>
      <c r="C12" s="21"/>
      <c r="D12" s="22"/>
      <c r="E12" s="22"/>
      <c r="F12" s="22"/>
      <c r="G12" s="22"/>
      <c r="H12" s="98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98"/>
      <c r="W12" s="106"/>
      <c r="X12" s="106"/>
      <c r="Y12" s="106"/>
      <c r="Z12" s="74"/>
    </row>
    <row r="13" ht="13.95" spans="1:26">
      <c r="A13" s="92"/>
      <c r="B13" s="26"/>
      <c r="C13" s="27"/>
      <c r="D13" s="28"/>
      <c r="E13" s="28"/>
      <c r="F13" s="28"/>
      <c r="G13" s="28"/>
      <c r="H13" s="9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99"/>
      <c r="W13" s="107"/>
      <c r="X13" s="107"/>
      <c r="Y13" s="107"/>
      <c r="Z13" s="74"/>
    </row>
    <row r="14" spans="1:26">
      <c r="A14" s="90" t="s">
        <v>31</v>
      </c>
      <c r="B14" s="15" t="s">
        <v>91</v>
      </c>
      <c r="C14" s="16"/>
      <c r="D14" s="17"/>
      <c r="E14" s="17"/>
      <c r="F14" s="17"/>
      <c r="G14" s="17"/>
      <c r="H14" s="9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0.1137</v>
      </c>
      <c r="U14" s="17"/>
      <c r="V14" s="97"/>
      <c r="W14" s="105"/>
      <c r="X14" s="105"/>
      <c r="Y14" s="105"/>
      <c r="Z14" s="74"/>
    </row>
    <row r="15" spans="1:26">
      <c r="A15" s="91"/>
      <c r="B15" s="20"/>
      <c r="C15" s="21"/>
      <c r="D15" s="22"/>
      <c r="E15" s="22"/>
      <c r="F15" s="22"/>
      <c r="G15" s="22"/>
      <c r="H15" s="98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98"/>
      <c r="W15" s="106"/>
      <c r="X15" s="106"/>
      <c r="Y15" s="106"/>
      <c r="Z15" s="74"/>
    </row>
    <row r="16" spans="1:26">
      <c r="A16" s="91"/>
      <c r="B16" s="20"/>
      <c r="C16" s="21"/>
      <c r="D16" s="22"/>
      <c r="E16" s="22"/>
      <c r="F16" s="22"/>
      <c r="G16" s="22"/>
      <c r="H16" s="98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98"/>
      <c r="W16" s="106"/>
      <c r="X16" s="106"/>
      <c r="Y16" s="106"/>
      <c r="Z16" s="74"/>
    </row>
    <row r="17" ht="13.95" spans="1:26">
      <c r="A17" s="92"/>
      <c r="B17" s="26"/>
      <c r="C17" s="32"/>
      <c r="D17" s="33"/>
      <c r="E17" s="33"/>
      <c r="F17" s="33"/>
      <c r="G17" s="33"/>
      <c r="H17" s="100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00"/>
      <c r="W17" s="108"/>
      <c r="X17" s="108"/>
      <c r="Y17" s="108"/>
      <c r="Z17" s="74"/>
    </row>
    <row r="18" spans="1:26">
      <c r="A18" s="93" t="s">
        <v>32</v>
      </c>
      <c r="B18" s="36" t="s">
        <v>93</v>
      </c>
      <c r="C18" s="16"/>
      <c r="D18" s="17"/>
      <c r="E18" s="17"/>
      <c r="F18" s="17"/>
      <c r="G18" s="17"/>
      <c r="H18" s="97"/>
      <c r="I18" s="17"/>
      <c r="J18" s="17"/>
      <c r="K18" s="17"/>
      <c r="L18" s="17"/>
      <c r="M18" s="17">
        <v>0.082</v>
      </c>
      <c r="N18" s="17">
        <v>0.0104</v>
      </c>
      <c r="O18" s="17">
        <v>0.0124</v>
      </c>
      <c r="P18" s="17">
        <v>0.0023</v>
      </c>
      <c r="Q18" s="17">
        <v>0.0804</v>
      </c>
      <c r="R18" s="17"/>
      <c r="S18" s="17">
        <v>0.019</v>
      </c>
      <c r="T18" s="17"/>
      <c r="U18" s="17"/>
      <c r="V18" s="97"/>
      <c r="W18" s="105"/>
      <c r="X18" s="105"/>
      <c r="Y18" s="105"/>
      <c r="Z18" s="74"/>
    </row>
    <row r="19" ht="26" customHeight="1" spans="1:26">
      <c r="A19" s="94"/>
      <c r="B19" s="38" t="s">
        <v>94</v>
      </c>
      <c r="C19" s="21"/>
      <c r="D19" s="22"/>
      <c r="E19" s="22"/>
      <c r="F19" s="22"/>
      <c r="G19" s="22"/>
      <c r="H19" s="98"/>
      <c r="I19" s="22">
        <v>0.0076</v>
      </c>
      <c r="J19" s="22"/>
      <c r="K19" s="22"/>
      <c r="L19" s="22"/>
      <c r="M19" s="22"/>
      <c r="N19" s="22">
        <v>0.0163</v>
      </c>
      <c r="O19" s="22">
        <v>0.0201</v>
      </c>
      <c r="P19" s="22">
        <v>0.004</v>
      </c>
      <c r="Q19" s="22"/>
      <c r="R19" s="22">
        <v>0.0817</v>
      </c>
      <c r="S19" s="22"/>
      <c r="T19" s="22"/>
      <c r="U19" s="22">
        <v>0.0038</v>
      </c>
      <c r="V19" s="98">
        <v>2</v>
      </c>
      <c r="W19" s="106"/>
      <c r="X19" s="106"/>
      <c r="Y19" s="106"/>
      <c r="Z19" s="74"/>
    </row>
    <row r="20" spans="1:26">
      <c r="A20" s="94"/>
      <c r="B20" s="38" t="s">
        <v>76</v>
      </c>
      <c r="C20" s="21">
        <v>0.04</v>
      </c>
      <c r="D20" s="22">
        <v>0.005</v>
      </c>
      <c r="E20" s="22"/>
      <c r="F20" s="22"/>
      <c r="G20" s="22"/>
      <c r="H20" s="98"/>
      <c r="I20" s="22"/>
      <c r="J20" s="22"/>
      <c r="K20" s="22"/>
      <c r="L20" s="22"/>
      <c r="M20" s="22">
        <v>0.184</v>
      </c>
      <c r="N20" s="22"/>
      <c r="O20" s="22"/>
      <c r="P20" s="22"/>
      <c r="Q20" s="22"/>
      <c r="R20" s="22"/>
      <c r="S20" s="22"/>
      <c r="T20" s="22"/>
      <c r="U20" s="22"/>
      <c r="V20" s="98"/>
      <c r="W20" s="106"/>
      <c r="X20" s="106"/>
      <c r="Y20" s="106"/>
      <c r="Z20" s="74"/>
    </row>
    <row r="21" spans="1:26">
      <c r="A21" s="94"/>
      <c r="B21" s="38" t="s">
        <v>35</v>
      </c>
      <c r="C21" s="21"/>
      <c r="D21" s="22"/>
      <c r="E21" s="22">
        <v>0.0083</v>
      </c>
      <c r="F21" s="22"/>
      <c r="G21" s="22"/>
      <c r="H21" s="98"/>
      <c r="I21" s="22"/>
      <c r="J21" s="22"/>
      <c r="K21" s="22">
        <v>0.0184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98"/>
      <c r="W21" s="106"/>
      <c r="X21" s="106"/>
      <c r="Y21" s="106"/>
      <c r="Z21" s="74"/>
    </row>
    <row r="22" spans="1:26">
      <c r="A22" s="94"/>
      <c r="B22" s="24" t="s">
        <v>36</v>
      </c>
      <c r="C22" s="21"/>
      <c r="D22" s="22"/>
      <c r="E22" s="22"/>
      <c r="F22" s="22"/>
      <c r="G22" s="22"/>
      <c r="H22" s="98"/>
      <c r="I22" s="22"/>
      <c r="J22" s="22">
        <v>0.048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8"/>
      <c r="W22" s="106"/>
      <c r="X22" s="106"/>
      <c r="Y22" s="106"/>
      <c r="Z22" s="74"/>
    </row>
    <row r="23" ht="13.95" spans="1:26">
      <c r="A23" s="95"/>
      <c r="B23" s="41"/>
      <c r="C23" s="27"/>
      <c r="D23" s="28"/>
      <c r="E23" s="28"/>
      <c r="F23" s="28"/>
      <c r="G23" s="28"/>
      <c r="H23" s="9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99"/>
      <c r="W23" s="107"/>
      <c r="X23" s="107"/>
      <c r="Y23" s="107"/>
      <c r="Z23" s="74"/>
    </row>
    <row r="24" spans="1:26">
      <c r="A24" s="93" t="s">
        <v>37</v>
      </c>
      <c r="B24" s="15" t="s">
        <v>62</v>
      </c>
      <c r="C24" s="16">
        <v>0.0114</v>
      </c>
      <c r="D24" s="17">
        <v>0.002</v>
      </c>
      <c r="E24" s="17">
        <v>0.0084</v>
      </c>
      <c r="F24" s="17"/>
      <c r="G24" s="17"/>
      <c r="H24" s="97"/>
      <c r="I24" s="17"/>
      <c r="J24" s="17"/>
      <c r="K24" s="17"/>
      <c r="L24" s="17">
        <v>0.0403</v>
      </c>
      <c r="M24" s="17"/>
      <c r="N24" s="17"/>
      <c r="O24" s="17"/>
      <c r="P24" s="17">
        <v>0.0024</v>
      </c>
      <c r="Q24" s="17"/>
      <c r="R24" s="17"/>
      <c r="S24" s="17"/>
      <c r="T24" s="17"/>
      <c r="U24" s="17"/>
      <c r="V24" s="97">
        <v>9</v>
      </c>
      <c r="W24" s="105">
        <v>5</v>
      </c>
      <c r="X24" s="105"/>
      <c r="Y24" s="105"/>
      <c r="Z24" s="74"/>
    </row>
    <row r="25" spans="1:26">
      <c r="A25" s="94"/>
      <c r="B25" s="20" t="s">
        <v>63</v>
      </c>
      <c r="C25" s="21">
        <v>0.1494</v>
      </c>
      <c r="D25" s="22"/>
      <c r="E25" s="22">
        <v>0.007</v>
      </c>
      <c r="F25" s="22"/>
      <c r="G25" s="22">
        <v>0.003</v>
      </c>
      <c r="H25" s="98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8"/>
      <c r="W25" s="106"/>
      <c r="X25" s="106"/>
      <c r="Y25" s="106"/>
      <c r="Z25" s="74"/>
    </row>
    <row r="26" spans="1:26">
      <c r="A26" s="94"/>
      <c r="B26" s="20"/>
      <c r="C26" s="21"/>
      <c r="D26" s="22"/>
      <c r="E26" s="22"/>
      <c r="F26" s="22"/>
      <c r="G26" s="22"/>
      <c r="H26" s="98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8"/>
      <c r="W26" s="106"/>
      <c r="X26" s="106"/>
      <c r="Y26" s="106"/>
      <c r="Z26" s="74"/>
    </row>
    <row r="27" ht="13.95" spans="1:26">
      <c r="A27" s="95"/>
      <c r="B27" s="26"/>
      <c r="C27" s="27"/>
      <c r="D27" s="28"/>
      <c r="E27" s="28"/>
      <c r="F27" s="28"/>
      <c r="G27" s="28"/>
      <c r="H27" s="9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99"/>
      <c r="W27" s="107"/>
      <c r="X27" s="107">
        <v>1</v>
      </c>
      <c r="Y27" s="107">
        <v>1</v>
      </c>
      <c r="Z27" s="74"/>
    </row>
    <row r="28" ht="16.35" spans="1:26">
      <c r="A28" s="42" t="s">
        <v>41</v>
      </c>
      <c r="B28" s="43"/>
      <c r="C28" s="16">
        <f>SUM(C9:C27)</f>
        <v>0.3448</v>
      </c>
      <c r="D28" s="17">
        <f>SUM(D9:D27)</f>
        <v>0.0163</v>
      </c>
      <c r="E28" s="17">
        <f>SUM(E9:E27)</f>
        <v>0.0357</v>
      </c>
      <c r="F28" s="17">
        <f>SUM(F9:F27)</f>
        <v>0.0195</v>
      </c>
      <c r="G28" s="17">
        <f t="shared" ref="G28:U28" si="0">SUM(G9:G27)</f>
        <v>0.003</v>
      </c>
      <c r="H28" s="97">
        <f t="shared" si="0"/>
        <v>0.00055</v>
      </c>
      <c r="I28" s="17">
        <f t="shared" si="0"/>
        <v>0.0361</v>
      </c>
      <c r="J28" s="17">
        <f t="shared" si="0"/>
        <v>0.048</v>
      </c>
      <c r="K28" s="17">
        <f t="shared" si="0"/>
        <v>0.0184</v>
      </c>
      <c r="L28" s="17">
        <f t="shared" si="0"/>
        <v>0.0403</v>
      </c>
      <c r="M28" s="17">
        <f t="shared" si="0"/>
        <v>0.266</v>
      </c>
      <c r="N28" s="17">
        <f t="shared" si="0"/>
        <v>0.0267</v>
      </c>
      <c r="O28" s="17">
        <f t="shared" si="0"/>
        <v>0.0325</v>
      </c>
      <c r="P28" s="17">
        <f t="shared" si="0"/>
        <v>0.0087</v>
      </c>
      <c r="Q28" s="17">
        <f t="shared" si="0"/>
        <v>0.0804</v>
      </c>
      <c r="R28" s="17">
        <f t="shared" si="0"/>
        <v>0.0817</v>
      </c>
      <c r="S28" s="17">
        <f t="shared" si="0"/>
        <v>0.019</v>
      </c>
      <c r="T28" s="17">
        <f t="shared" si="0"/>
        <v>0.1137</v>
      </c>
      <c r="U28" s="17">
        <f t="shared" si="0"/>
        <v>0.0038</v>
      </c>
      <c r="V28" s="17">
        <v>11</v>
      </c>
      <c r="W28" s="17">
        <v>5</v>
      </c>
      <c r="X28" s="17">
        <v>1</v>
      </c>
      <c r="Y28" s="17">
        <v>1</v>
      </c>
      <c r="Z28" s="75"/>
    </row>
    <row r="29" ht="15.6" hidden="1" spans="1:26">
      <c r="A29" s="44" t="s">
        <v>42</v>
      </c>
      <c r="B29" s="45"/>
      <c r="C29" s="96">
        <f>87*C28</f>
        <v>29.9976</v>
      </c>
      <c r="D29" s="96">
        <f>87*D28</f>
        <v>1.4181</v>
      </c>
      <c r="E29" s="96">
        <f>87*E28</f>
        <v>3.1059</v>
      </c>
      <c r="F29" s="96">
        <f>87*F28</f>
        <v>1.6965</v>
      </c>
      <c r="G29" s="96">
        <f t="shared" ref="G29:Y29" si="1">87*G28</f>
        <v>0.261</v>
      </c>
      <c r="H29" s="96">
        <f t="shared" si="1"/>
        <v>0.04785</v>
      </c>
      <c r="I29" s="96">
        <f t="shared" si="1"/>
        <v>3.1407</v>
      </c>
      <c r="J29" s="96">
        <f t="shared" si="1"/>
        <v>4.176</v>
      </c>
      <c r="K29" s="96">
        <f t="shared" si="1"/>
        <v>1.6008</v>
      </c>
      <c r="L29" s="96">
        <f t="shared" si="1"/>
        <v>3.5061</v>
      </c>
      <c r="M29" s="96">
        <f t="shared" si="1"/>
        <v>23.142</v>
      </c>
      <c r="N29" s="96">
        <f t="shared" si="1"/>
        <v>2.3229</v>
      </c>
      <c r="O29" s="96">
        <f t="shared" si="1"/>
        <v>2.8275</v>
      </c>
      <c r="P29" s="96">
        <f t="shared" si="1"/>
        <v>0.7569</v>
      </c>
      <c r="Q29" s="96">
        <f t="shared" si="1"/>
        <v>6.9948</v>
      </c>
      <c r="R29" s="96">
        <f t="shared" si="1"/>
        <v>7.1079</v>
      </c>
      <c r="S29" s="96">
        <f t="shared" si="1"/>
        <v>1.653</v>
      </c>
      <c r="T29" s="96">
        <f t="shared" si="1"/>
        <v>9.8919</v>
      </c>
      <c r="U29" s="96">
        <f t="shared" si="1"/>
        <v>0.3306</v>
      </c>
      <c r="V29" s="96">
        <v>11</v>
      </c>
      <c r="W29" s="96">
        <v>5</v>
      </c>
      <c r="X29" s="96">
        <v>1</v>
      </c>
      <c r="Y29" s="96">
        <v>1</v>
      </c>
      <c r="Z29" s="109"/>
    </row>
    <row r="30" ht="15.6" spans="1:26">
      <c r="A30" s="44" t="s">
        <v>42</v>
      </c>
      <c r="B30" s="45"/>
      <c r="C30" s="47">
        <f>ROUND(C29,2)</f>
        <v>30</v>
      </c>
      <c r="D30" s="48">
        <f>ROUND(D29,2)</f>
        <v>1.42</v>
      </c>
      <c r="E30" s="48">
        <f>ROUND(E29,2)</f>
        <v>3.11</v>
      </c>
      <c r="F30" s="48">
        <f>ROUND(F29,2)</f>
        <v>1.7</v>
      </c>
      <c r="G30" s="48">
        <f t="shared" ref="G30:U30" si="2">ROUND(G29,2)</f>
        <v>0.26</v>
      </c>
      <c r="H30" s="48">
        <f t="shared" si="2"/>
        <v>0.05</v>
      </c>
      <c r="I30" s="48">
        <f t="shared" si="2"/>
        <v>3.14</v>
      </c>
      <c r="J30" s="48">
        <f t="shared" si="2"/>
        <v>4.18</v>
      </c>
      <c r="K30" s="48">
        <f t="shared" si="2"/>
        <v>1.6</v>
      </c>
      <c r="L30" s="48">
        <f t="shared" si="2"/>
        <v>3.51</v>
      </c>
      <c r="M30" s="66">
        <f t="shared" si="2"/>
        <v>23.14</v>
      </c>
      <c r="N30" s="66">
        <f t="shared" si="2"/>
        <v>2.32</v>
      </c>
      <c r="O30" s="66">
        <f t="shared" si="2"/>
        <v>2.83</v>
      </c>
      <c r="P30" s="66">
        <f t="shared" si="2"/>
        <v>0.76</v>
      </c>
      <c r="Q30" s="66">
        <f t="shared" si="2"/>
        <v>6.99</v>
      </c>
      <c r="R30" s="66">
        <f t="shared" si="2"/>
        <v>7.11</v>
      </c>
      <c r="S30" s="66">
        <f t="shared" si="2"/>
        <v>1.65</v>
      </c>
      <c r="T30" s="66">
        <f t="shared" si="2"/>
        <v>9.89</v>
      </c>
      <c r="U30" s="66">
        <f t="shared" si="2"/>
        <v>0.33</v>
      </c>
      <c r="V30" s="66">
        <v>11</v>
      </c>
      <c r="W30" s="66">
        <v>5</v>
      </c>
      <c r="X30" s="66">
        <v>1</v>
      </c>
      <c r="Y30" s="66">
        <v>1</v>
      </c>
      <c r="Z30" s="77"/>
    </row>
    <row r="31" ht="15.6" spans="1:26">
      <c r="A31" s="44" t="s">
        <v>43</v>
      </c>
      <c r="B31" s="45"/>
      <c r="C31" s="47">
        <v>81</v>
      </c>
      <c r="D31" s="49">
        <v>800</v>
      </c>
      <c r="E31" s="49">
        <v>85</v>
      </c>
      <c r="F31" s="48">
        <v>60</v>
      </c>
      <c r="G31" s="48">
        <v>770</v>
      </c>
      <c r="H31" s="49">
        <v>1400</v>
      </c>
      <c r="I31" s="49">
        <v>62.37</v>
      </c>
      <c r="J31" s="49">
        <v>39.5</v>
      </c>
      <c r="K31" s="48">
        <v>230</v>
      </c>
      <c r="L31" s="48">
        <v>96</v>
      </c>
      <c r="M31" s="48">
        <v>48</v>
      </c>
      <c r="N31" s="48">
        <v>50</v>
      </c>
      <c r="O31" s="66">
        <v>80</v>
      </c>
      <c r="P31" s="66">
        <v>220</v>
      </c>
      <c r="Q31" s="48">
        <v>250</v>
      </c>
      <c r="R31" s="48">
        <v>170</v>
      </c>
      <c r="S31" s="66">
        <v>220</v>
      </c>
      <c r="T31" s="66">
        <v>155.55</v>
      </c>
      <c r="U31" s="66">
        <v>444</v>
      </c>
      <c r="V31" s="66">
        <v>7.5</v>
      </c>
      <c r="W31" s="67">
        <v>2.7</v>
      </c>
      <c r="X31" s="67">
        <v>18</v>
      </c>
      <c r="Y31" s="67">
        <v>13</v>
      </c>
      <c r="Z31" s="20"/>
    </row>
    <row r="32" ht="16.35" spans="1:26">
      <c r="A32" s="50" t="s">
        <v>44</v>
      </c>
      <c r="B32" s="51"/>
      <c r="C32" s="52">
        <f>C30*C31</f>
        <v>2430</v>
      </c>
      <c r="D32" s="52">
        <f>D30*D31</f>
        <v>1136</v>
      </c>
      <c r="E32" s="52">
        <f>E30*E31</f>
        <v>264.35</v>
      </c>
      <c r="F32" s="52">
        <f>F30*F31</f>
        <v>102</v>
      </c>
      <c r="G32" s="52">
        <f t="shared" ref="G32:Y32" si="3">G30*G31</f>
        <v>200.2</v>
      </c>
      <c r="H32" s="52">
        <f t="shared" si="3"/>
        <v>70</v>
      </c>
      <c r="I32" s="52">
        <f t="shared" si="3"/>
        <v>195.8418</v>
      </c>
      <c r="J32" s="52">
        <f t="shared" si="3"/>
        <v>165.11</v>
      </c>
      <c r="K32" s="52">
        <f t="shared" si="3"/>
        <v>368</v>
      </c>
      <c r="L32" s="52">
        <f t="shared" si="3"/>
        <v>336.96</v>
      </c>
      <c r="M32" s="52">
        <f t="shared" si="3"/>
        <v>1110.72</v>
      </c>
      <c r="N32" s="52">
        <f t="shared" si="3"/>
        <v>116</v>
      </c>
      <c r="O32" s="52">
        <f t="shared" si="3"/>
        <v>226.4</v>
      </c>
      <c r="P32" s="52">
        <f t="shared" si="3"/>
        <v>167.2</v>
      </c>
      <c r="Q32" s="52">
        <f t="shared" si="3"/>
        <v>1747.5</v>
      </c>
      <c r="R32" s="52">
        <f t="shared" si="3"/>
        <v>1208.7</v>
      </c>
      <c r="S32" s="52">
        <f t="shared" si="3"/>
        <v>363</v>
      </c>
      <c r="T32" s="52">
        <f t="shared" si="3"/>
        <v>1538.3895</v>
      </c>
      <c r="U32" s="52">
        <f t="shared" si="3"/>
        <v>146.52</v>
      </c>
      <c r="V32" s="52">
        <f t="shared" si="3"/>
        <v>82.5</v>
      </c>
      <c r="W32" s="52">
        <f t="shared" si="3"/>
        <v>13.5</v>
      </c>
      <c r="X32" s="52">
        <f t="shared" si="3"/>
        <v>18</v>
      </c>
      <c r="Y32" s="52">
        <f t="shared" si="3"/>
        <v>13</v>
      </c>
      <c r="Z32" s="78">
        <f>SUM(C32:Y32)</f>
        <v>12019.8913</v>
      </c>
    </row>
    <row r="33" ht="15.6" spans="1:26">
      <c r="A33" s="53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6">
        <f>Z32/Z2</f>
        <v>138.159670114943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3">
      <c r="B35" s="55" t="s">
        <v>46</v>
      </c>
      <c r="L35" s="56"/>
      <c r="M35" s="57"/>
    </row>
    <row r="36" customFormat="1" ht="27" customHeight="1" spans="2:17">
      <c r="B36" s="55" t="s">
        <v>47</v>
      </c>
      <c r="P36" t="s">
        <v>48</v>
      </c>
      <c r="Q36" t="s">
        <v>49</v>
      </c>
    </row>
  </sheetData>
  <mergeCells count="38">
    <mergeCell ref="A1:Z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Z9:Z28"/>
  </mergeCells>
  <pageMargins left="0.0784722222222222" right="0.196527777777778" top="1.05069444444444" bottom="1.05069444444444" header="0.708333333333333" footer="0.786805555555556"/>
  <pageSetup paperSize="9" scale="77" orientation="landscape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A37"/>
  <sheetViews>
    <sheetView topLeftCell="B1" workbookViewId="0">
      <pane ySplit="7" topLeftCell="A26" activePane="bottomLeft" state="frozen"/>
      <selection/>
      <selection pane="bottomLeft" activeCell="B35" sqref="$A35:$XFD37"/>
    </sheetView>
  </sheetViews>
  <sheetFormatPr defaultColWidth="11.537037037037" defaultRowHeight="13.2"/>
  <cols>
    <col min="1" max="1" width="6.33333333333333" customWidth="1"/>
    <col min="2" max="2" width="27.1111111111111" customWidth="1"/>
    <col min="3" max="3" width="7" customWidth="1"/>
    <col min="4" max="4" width="7.11111111111111" customWidth="1"/>
    <col min="5" max="5" width="6.22222222222222" customWidth="1"/>
    <col min="6" max="6" width="6.11111111111111" customWidth="1"/>
    <col min="7" max="7" width="7.33333333333333" style="142" customWidth="1"/>
    <col min="8" max="9" width="6.11111111111111" customWidth="1"/>
    <col min="10" max="10" width="7" customWidth="1"/>
    <col min="11" max="11" width="6.33333333333333" customWidth="1"/>
    <col min="12" max="12" width="6.22222222222222" customWidth="1"/>
    <col min="13" max="13" width="6" customWidth="1"/>
    <col min="14" max="14" width="6.11111111111111" customWidth="1"/>
    <col min="15" max="15" width="7" customWidth="1"/>
    <col min="16" max="16" width="5.66666666666667" customWidth="1"/>
    <col min="17" max="17" width="6.44444444444444" customWidth="1"/>
    <col min="18" max="18" width="7" customWidth="1"/>
    <col min="19" max="19" width="6.55555555555556" customWidth="1"/>
    <col min="20" max="20" width="7.66666666666667" customWidth="1"/>
    <col min="21" max="21" width="6.33333333333333" customWidth="1"/>
    <col min="22" max="22" width="7.77777777777778" customWidth="1"/>
    <col min="23" max="23" width="5.22222222222222" customWidth="1"/>
    <col min="24" max="24" width="6.33333333333333" customWidth="1"/>
    <col min="25" max="25" width="6.11111111111111" customWidth="1"/>
    <col min="26" max="26" width="5.55555555555556" customWidth="1"/>
    <col min="27" max="27" width="8.66666666666667" customWidth="1"/>
  </cols>
  <sheetData>
    <row r="1" s="1" customFormat="1" ht="43" customHeight="1" spans="1:1">
      <c r="A1" s="1" t="s">
        <v>0</v>
      </c>
    </row>
    <row r="2" customHeight="1" spans="1:27">
      <c r="A2" s="2"/>
      <c r="B2" s="3" t="s">
        <v>95</v>
      </c>
      <c r="C2" s="4" t="s">
        <v>2</v>
      </c>
      <c r="D2" s="4" t="s">
        <v>3</v>
      </c>
      <c r="E2" s="4" t="s">
        <v>4</v>
      </c>
      <c r="F2" s="4" t="s">
        <v>6</v>
      </c>
      <c r="G2" s="143" t="s">
        <v>5</v>
      </c>
      <c r="H2" s="4" t="s">
        <v>8</v>
      </c>
      <c r="I2" s="4" t="s">
        <v>9</v>
      </c>
      <c r="J2" s="4" t="s">
        <v>68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53</v>
      </c>
      <c r="P2" s="4" t="s">
        <v>17</v>
      </c>
      <c r="Q2" s="4" t="s">
        <v>80</v>
      </c>
      <c r="R2" s="4" t="s">
        <v>96</v>
      </c>
      <c r="S2" s="4" t="s">
        <v>71</v>
      </c>
      <c r="T2" s="4" t="s">
        <v>20</v>
      </c>
      <c r="U2" s="4" t="s">
        <v>7</v>
      </c>
      <c r="V2" s="4" t="s">
        <v>21</v>
      </c>
      <c r="W2" s="4" t="s">
        <v>23</v>
      </c>
      <c r="X2" s="4" t="s">
        <v>24</v>
      </c>
      <c r="Y2" s="4" t="s">
        <v>72</v>
      </c>
      <c r="Z2" s="59" t="s">
        <v>22</v>
      </c>
      <c r="AA2" s="151">
        <v>87</v>
      </c>
    </row>
    <row r="3" spans="1:27">
      <c r="A3" s="5"/>
      <c r="B3" s="6"/>
      <c r="C3" s="7"/>
      <c r="D3" s="7"/>
      <c r="E3" s="7"/>
      <c r="F3" s="7"/>
      <c r="G3" s="14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0"/>
      <c r="AA3" s="152"/>
    </row>
    <row r="4" spans="1:27">
      <c r="A4" s="5"/>
      <c r="B4" s="6"/>
      <c r="C4" s="7"/>
      <c r="D4" s="7"/>
      <c r="E4" s="7"/>
      <c r="F4" s="7"/>
      <c r="G4" s="14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0"/>
      <c r="AA4" s="152"/>
    </row>
    <row r="5" ht="12" customHeight="1" spans="1:27">
      <c r="A5" s="5"/>
      <c r="B5" s="6"/>
      <c r="C5" s="7"/>
      <c r="D5" s="7"/>
      <c r="E5" s="7"/>
      <c r="F5" s="7"/>
      <c r="G5" s="14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60"/>
      <c r="AA5" s="152"/>
    </row>
    <row r="6" spans="1:27">
      <c r="A6" s="5"/>
      <c r="B6" s="6"/>
      <c r="C6" s="7"/>
      <c r="D6" s="7"/>
      <c r="E6" s="7"/>
      <c r="F6" s="7"/>
      <c r="G6" s="14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0"/>
      <c r="AA6" s="152"/>
    </row>
    <row r="7" ht="28" customHeight="1" spans="1:27">
      <c r="A7" s="113"/>
      <c r="B7" s="9"/>
      <c r="C7" s="10"/>
      <c r="D7" s="10"/>
      <c r="E7" s="10"/>
      <c r="F7" s="10"/>
      <c r="G7" s="14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1"/>
      <c r="AA7" s="153"/>
    </row>
    <row r="8" ht="15" customHeight="1" spans="1:27">
      <c r="A8" s="146"/>
      <c r="B8" s="147"/>
      <c r="C8" s="148">
        <v>1</v>
      </c>
      <c r="D8" s="148">
        <v>2</v>
      </c>
      <c r="E8" s="148">
        <v>3</v>
      </c>
      <c r="F8" s="148">
        <v>4</v>
      </c>
      <c r="G8" s="148">
        <v>5</v>
      </c>
      <c r="H8" s="148">
        <v>6</v>
      </c>
      <c r="I8" s="148">
        <v>7</v>
      </c>
      <c r="J8" s="148">
        <v>8</v>
      </c>
      <c r="K8" s="148">
        <v>9</v>
      </c>
      <c r="L8" s="148">
        <v>10</v>
      </c>
      <c r="M8" s="148">
        <v>11</v>
      </c>
      <c r="N8" s="148">
        <v>12</v>
      </c>
      <c r="O8" s="148">
        <v>13</v>
      </c>
      <c r="P8" s="148">
        <v>14</v>
      </c>
      <c r="Q8" s="148">
        <v>15</v>
      </c>
      <c r="R8" s="148">
        <v>16</v>
      </c>
      <c r="S8" s="148">
        <v>17</v>
      </c>
      <c r="T8" s="148">
        <v>18</v>
      </c>
      <c r="U8" s="148">
        <v>19</v>
      </c>
      <c r="V8" s="148">
        <v>20</v>
      </c>
      <c r="W8" s="148">
        <v>21</v>
      </c>
      <c r="X8" s="148">
        <v>22</v>
      </c>
      <c r="Y8" s="148">
        <v>23</v>
      </c>
      <c r="Z8" s="148">
        <v>24</v>
      </c>
      <c r="AA8" s="154" t="s">
        <v>25</v>
      </c>
    </row>
    <row r="9" spans="1:27">
      <c r="A9" s="14" t="s">
        <v>26</v>
      </c>
      <c r="B9" s="15" t="s">
        <v>97</v>
      </c>
      <c r="C9" s="16">
        <v>0.155</v>
      </c>
      <c r="D9" s="17"/>
      <c r="E9" s="17">
        <v>0.0052</v>
      </c>
      <c r="F9" s="17">
        <v>0.0186</v>
      </c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62"/>
      <c r="T9" s="62"/>
      <c r="U9" s="62"/>
      <c r="V9" s="62"/>
      <c r="W9" s="62"/>
      <c r="X9" s="62"/>
      <c r="Y9" s="62"/>
      <c r="Z9" s="155"/>
      <c r="AA9" s="73" t="s">
        <v>98</v>
      </c>
    </row>
    <row r="10" spans="1:27">
      <c r="A10" s="19"/>
      <c r="B10" s="20" t="s">
        <v>40</v>
      </c>
      <c r="C10" s="21"/>
      <c r="D10" s="22"/>
      <c r="E10" s="22">
        <v>0.007</v>
      </c>
      <c r="F10" s="22"/>
      <c r="G10" s="23">
        <v>0.00054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63"/>
      <c r="T10" s="63"/>
      <c r="U10" s="63"/>
      <c r="V10" s="63"/>
      <c r="W10" s="63"/>
      <c r="X10" s="63"/>
      <c r="Y10" s="63"/>
      <c r="Z10" s="67"/>
      <c r="AA10" s="74"/>
    </row>
    <row r="11" spans="1:27">
      <c r="A11" s="19"/>
      <c r="B11" s="24" t="s">
        <v>30</v>
      </c>
      <c r="C11" s="21"/>
      <c r="D11" s="22">
        <v>0.01</v>
      </c>
      <c r="E11" s="22"/>
      <c r="F11" s="22"/>
      <c r="G11" s="23"/>
      <c r="H11" s="22">
        <v>0.0285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63"/>
      <c r="T11" s="63"/>
      <c r="U11" s="63"/>
      <c r="V11" s="63"/>
      <c r="W11" s="63"/>
      <c r="X11" s="63"/>
      <c r="Y11" s="63"/>
      <c r="Z11" s="67"/>
      <c r="AA11" s="74"/>
    </row>
    <row r="12" spans="1:27">
      <c r="A12" s="19"/>
      <c r="B12" s="20"/>
      <c r="C12" s="21"/>
      <c r="D12" s="22"/>
      <c r="E12" s="22"/>
      <c r="F12" s="22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63"/>
      <c r="T12" s="63"/>
      <c r="U12" s="63"/>
      <c r="V12" s="63"/>
      <c r="W12" s="63"/>
      <c r="X12" s="63"/>
      <c r="Y12" s="63"/>
      <c r="Z12" s="67"/>
      <c r="AA12" s="74"/>
    </row>
    <row r="13" ht="13.95" spans="1:27">
      <c r="A13" s="25"/>
      <c r="B13" s="26"/>
      <c r="C13" s="27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64"/>
      <c r="T13" s="64"/>
      <c r="U13" s="64"/>
      <c r="V13" s="64"/>
      <c r="W13" s="64"/>
      <c r="X13" s="64"/>
      <c r="Y13" s="64"/>
      <c r="Z13" s="156"/>
      <c r="AA13" s="74"/>
    </row>
    <row r="14" spans="1:27">
      <c r="A14" s="14" t="s">
        <v>31</v>
      </c>
      <c r="B14" s="15" t="s">
        <v>68</v>
      </c>
      <c r="C14" s="16"/>
      <c r="D14" s="17"/>
      <c r="E14" s="17"/>
      <c r="F14" s="17"/>
      <c r="G14" s="18"/>
      <c r="H14" s="17"/>
      <c r="I14" s="17"/>
      <c r="J14" s="17">
        <v>0.162</v>
      </c>
      <c r="K14" s="17"/>
      <c r="L14" s="17"/>
      <c r="M14" s="17"/>
      <c r="N14" s="17"/>
      <c r="O14" s="17"/>
      <c r="P14" s="17"/>
      <c r="Q14" s="17"/>
      <c r="R14" s="17"/>
      <c r="S14" s="62"/>
      <c r="T14" s="62"/>
      <c r="U14" s="62"/>
      <c r="V14" s="62"/>
      <c r="W14" s="62"/>
      <c r="X14" s="62"/>
      <c r="Y14" s="62"/>
      <c r="Z14" s="155"/>
      <c r="AA14" s="74"/>
    </row>
    <row r="15" spans="1:27">
      <c r="A15" s="19"/>
      <c r="B15" s="20"/>
      <c r="C15" s="21"/>
      <c r="D15" s="22"/>
      <c r="E15" s="22"/>
      <c r="F15" s="22"/>
      <c r="G15" s="23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63"/>
      <c r="T15" s="63"/>
      <c r="U15" s="63"/>
      <c r="V15" s="63"/>
      <c r="W15" s="63"/>
      <c r="X15" s="63"/>
      <c r="Y15" s="63"/>
      <c r="Z15" s="67"/>
      <c r="AA15" s="74"/>
    </row>
    <row r="16" spans="1:27">
      <c r="A16" s="19"/>
      <c r="B16" s="20"/>
      <c r="C16" s="21"/>
      <c r="D16" s="22"/>
      <c r="E16" s="22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3"/>
      <c r="T16" s="63"/>
      <c r="U16" s="63"/>
      <c r="V16" s="63"/>
      <c r="W16" s="63"/>
      <c r="X16" s="63"/>
      <c r="Y16" s="63"/>
      <c r="Z16" s="67"/>
      <c r="AA16" s="74"/>
    </row>
    <row r="17" ht="13.95" spans="1:27">
      <c r="A17" s="30"/>
      <c r="B17" s="26"/>
      <c r="C17" s="32"/>
      <c r="D17" s="33"/>
      <c r="E17" s="33"/>
      <c r="F17" s="33"/>
      <c r="G17" s="34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65"/>
      <c r="T17" s="65"/>
      <c r="U17" s="65"/>
      <c r="V17" s="65"/>
      <c r="W17" s="65"/>
      <c r="X17" s="65"/>
      <c r="Y17" s="65"/>
      <c r="Z17" s="157"/>
      <c r="AA17" s="74"/>
    </row>
    <row r="18" spans="1:27">
      <c r="A18" s="35" t="s">
        <v>32</v>
      </c>
      <c r="B18" s="36" t="s">
        <v>99</v>
      </c>
      <c r="C18" s="16"/>
      <c r="D18" s="17"/>
      <c r="E18" s="17"/>
      <c r="F18" s="17"/>
      <c r="G18" s="18"/>
      <c r="H18" s="17"/>
      <c r="I18" s="17"/>
      <c r="J18" s="17"/>
      <c r="K18" s="17">
        <v>0.091</v>
      </c>
      <c r="L18" s="17">
        <v>0.0124</v>
      </c>
      <c r="M18" s="17">
        <v>0.01</v>
      </c>
      <c r="N18" s="17">
        <v>0.002322</v>
      </c>
      <c r="O18" s="17">
        <v>0.0773</v>
      </c>
      <c r="P18" s="17"/>
      <c r="Q18" s="17"/>
      <c r="R18" s="17">
        <v>0.05756</v>
      </c>
      <c r="S18" s="62"/>
      <c r="T18" s="62">
        <v>0.0074</v>
      </c>
      <c r="U18" s="62"/>
      <c r="V18" s="62"/>
      <c r="W18" s="62"/>
      <c r="X18" s="62"/>
      <c r="Y18" s="62"/>
      <c r="Z18" s="155"/>
      <c r="AA18" s="74"/>
    </row>
    <row r="19" ht="15" customHeight="1" spans="1:27">
      <c r="A19" s="37"/>
      <c r="B19" s="38" t="s">
        <v>75</v>
      </c>
      <c r="C19" s="21"/>
      <c r="D19" s="22"/>
      <c r="E19" s="22"/>
      <c r="F19" s="22"/>
      <c r="G19" s="23"/>
      <c r="H19" s="22"/>
      <c r="I19" s="22"/>
      <c r="J19" s="22"/>
      <c r="K19" s="22"/>
      <c r="L19" s="22">
        <v>0.0133</v>
      </c>
      <c r="M19" s="22">
        <v>0.008</v>
      </c>
      <c r="N19" s="22">
        <v>0.0033</v>
      </c>
      <c r="O19" s="22">
        <v>0.0786</v>
      </c>
      <c r="P19" s="22">
        <v>0.0023</v>
      </c>
      <c r="Q19" s="22"/>
      <c r="R19" s="22"/>
      <c r="S19" s="63"/>
      <c r="T19" s="63">
        <v>0.004</v>
      </c>
      <c r="U19" s="63"/>
      <c r="V19" s="63"/>
      <c r="W19" s="63"/>
      <c r="X19" s="63"/>
      <c r="Y19" s="63"/>
      <c r="Z19" s="67"/>
      <c r="AA19" s="74"/>
    </row>
    <row r="20" spans="1:27">
      <c r="A20" s="37"/>
      <c r="B20" s="39" t="s">
        <v>100</v>
      </c>
      <c r="C20" s="21"/>
      <c r="D20" s="22"/>
      <c r="E20" s="22">
        <v>0.007</v>
      </c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>
        <v>0.044</v>
      </c>
      <c r="R20" s="22"/>
      <c r="S20" s="63"/>
      <c r="T20" s="63"/>
      <c r="U20" s="63"/>
      <c r="V20" s="63"/>
      <c r="W20" s="63"/>
      <c r="X20" s="63"/>
      <c r="Y20" s="63"/>
      <c r="Z20" s="67"/>
      <c r="AA20" s="74"/>
    </row>
    <row r="21" spans="1:27">
      <c r="A21" s="37"/>
      <c r="B21" s="39" t="s">
        <v>101</v>
      </c>
      <c r="C21" s="21"/>
      <c r="D21" s="22"/>
      <c r="E21" s="22">
        <v>0.008</v>
      </c>
      <c r="F21" s="22"/>
      <c r="G21" s="23"/>
      <c r="H21" s="22"/>
      <c r="I21" s="22"/>
      <c r="J21" s="22">
        <v>0.03</v>
      </c>
      <c r="K21" s="22"/>
      <c r="L21" s="22"/>
      <c r="M21" s="22"/>
      <c r="N21" s="22"/>
      <c r="O21" s="22"/>
      <c r="P21" s="22"/>
      <c r="Q21" s="22"/>
      <c r="R21" s="22"/>
      <c r="S21" s="63">
        <v>0.0068</v>
      </c>
      <c r="T21" s="63"/>
      <c r="U21" s="63"/>
      <c r="V21" s="63"/>
      <c r="W21" s="63"/>
      <c r="X21" s="63"/>
      <c r="Y21" s="63"/>
      <c r="Z21" s="67"/>
      <c r="AA21" s="74"/>
    </row>
    <row r="22" spans="1:27">
      <c r="A22" s="37"/>
      <c r="B22" s="24" t="s">
        <v>36</v>
      </c>
      <c r="C22" s="21"/>
      <c r="D22" s="22"/>
      <c r="E22" s="22"/>
      <c r="F22" s="22"/>
      <c r="G22" s="23"/>
      <c r="H22" s="22"/>
      <c r="I22" s="22">
        <v>0.0475</v>
      </c>
      <c r="J22" s="22"/>
      <c r="K22" s="22"/>
      <c r="L22" s="22"/>
      <c r="M22" s="22"/>
      <c r="N22" s="22"/>
      <c r="O22" s="22"/>
      <c r="P22" s="22"/>
      <c r="Q22" s="22"/>
      <c r="R22" s="22"/>
      <c r="S22" s="63"/>
      <c r="T22" s="63"/>
      <c r="U22" s="63"/>
      <c r="V22" s="63"/>
      <c r="W22" s="63"/>
      <c r="X22" s="63"/>
      <c r="Y22" s="63"/>
      <c r="Z22" s="67"/>
      <c r="AA22" s="74"/>
    </row>
    <row r="23" ht="13.95" spans="1:27">
      <c r="A23" s="40"/>
      <c r="B23" s="41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64"/>
      <c r="T23" s="64"/>
      <c r="U23" s="64"/>
      <c r="V23" s="64"/>
      <c r="W23" s="64"/>
      <c r="X23" s="64"/>
      <c r="Y23" s="64"/>
      <c r="Z23" s="156"/>
      <c r="AA23" s="74"/>
    </row>
    <row r="24" spans="1:27">
      <c r="A24" s="35" t="s">
        <v>37</v>
      </c>
      <c r="B24" s="15" t="s">
        <v>38</v>
      </c>
      <c r="C24" s="16">
        <v>0.0174</v>
      </c>
      <c r="D24" s="17">
        <v>0.0022</v>
      </c>
      <c r="E24" s="17">
        <v>0.0103</v>
      </c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62"/>
      <c r="T24" s="62"/>
      <c r="U24" s="62">
        <v>0.005</v>
      </c>
      <c r="V24" s="62">
        <v>0.0695</v>
      </c>
      <c r="W24" s="62">
        <v>5</v>
      </c>
      <c r="X24" s="62"/>
      <c r="Y24" s="62"/>
      <c r="Z24" s="155"/>
      <c r="AA24" s="74"/>
    </row>
    <row r="25" spans="1:27">
      <c r="A25" s="37"/>
      <c r="B25" s="20" t="s">
        <v>39</v>
      </c>
      <c r="C25" s="21"/>
      <c r="D25" s="22"/>
      <c r="E25" s="22">
        <v>0.0033</v>
      </c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63"/>
      <c r="T25" s="63">
        <v>0.0254</v>
      </c>
      <c r="U25" s="63"/>
      <c r="V25" s="63"/>
      <c r="W25" s="63"/>
      <c r="X25" s="63"/>
      <c r="Y25" s="63"/>
      <c r="Z25" s="67"/>
      <c r="AA25" s="74"/>
    </row>
    <row r="26" spans="1:27">
      <c r="A26" s="37"/>
      <c r="B26" s="20" t="s">
        <v>40</v>
      </c>
      <c r="C26" s="21"/>
      <c r="D26" s="22"/>
      <c r="E26" s="22">
        <v>0.007</v>
      </c>
      <c r="F26" s="22"/>
      <c r="G26" s="23">
        <v>0.0006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3"/>
      <c r="T26" s="63"/>
      <c r="U26" s="63"/>
      <c r="V26" s="63"/>
      <c r="W26" s="63"/>
      <c r="X26" s="63"/>
      <c r="Y26" s="63"/>
      <c r="Z26" s="67"/>
      <c r="AA26" s="74"/>
    </row>
    <row r="27" ht="13.95" spans="1:27">
      <c r="A27" s="37"/>
      <c r="B27" s="20"/>
      <c r="C27" s="21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3"/>
      <c r="T27" s="63"/>
      <c r="U27" s="63"/>
      <c r="V27" s="63"/>
      <c r="W27" s="63"/>
      <c r="X27" s="63"/>
      <c r="Y27" s="63"/>
      <c r="Z27" s="67"/>
      <c r="AA27" s="75"/>
    </row>
    <row r="28" ht="13.95" spans="1:27">
      <c r="A28" s="40"/>
      <c r="B28" s="26"/>
      <c r="C28" s="27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4"/>
      <c r="T28" s="64"/>
      <c r="U28" s="64"/>
      <c r="V28" s="64"/>
      <c r="W28" s="64"/>
      <c r="X28" s="64">
        <v>8</v>
      </c>
      <c r="Y28" s="64">
        <v>0.77</v>
      </c>
      <c r="Z28" s="156">
        <v>1</v>
      </c>
      <c r="AA28" s="158"/>
    </row>
    <row r="29" ht="15.6" spans="1:27">
      <c r="A29" s="42" t="s">
        <v>41</v>
      </c>
      <c r="B29" s="43"/>
      <c r="C29" s="16">
        <f t="shared" ref="C29:J29" si="0">SUM(C9:C28)</f>
        <v>0.1724</v>
      </c>
      <c r="D29" s="17">
        <f t="shared" si="0"/>
        <v>0.0122</v>
      </c>
      <c r="E29" s="17">
        <f t="shared" si="0"/>
        <v>0.0478</v>
      </c>
      <c r="F29" s="17">
        <f t="shared" si="0"/>
        <v>0.0186</v>
      </c>
      <c r="G29" s="17">
        <f t="shared" si="0"/>
        <v>0.00114</v>
      </c>
      <c r="H29" s="17">
        <f t="shared" si="0"/>
        <v>0.0285</v>
      </c>
      <c r="I29" s="17">
        <f t="shared" si="0"/>
        <v>0.0475</v>
      </c>
      <c r="J29" s="17">
        <f t="shared" si="0"/>
        <v>0.192</v>
      </c>
      <c r="K29" s="17">
        <f t="shared" ref="K29:V29" si="1">SUM(K9:K28)</f>
        <v>0.091</v>
      </c>
      <c r="L29" s="17">
        <f t="shared" si="1"/>
        <v>0.0257</v>
      </c>
      <c r="M29" s="17">
        <f t="shared" si="1"/>
        <v>0.018</v>
      </c>
      <c r="N29" s="17">
        <f t="shared" si="1"/>
        <v>0.005622</v>
      </c>
      <c r="O29" s="17">
        <f t="shared" si="1"/>
        <v>0.1559</v>
      </c>
      <c r="P29" s="17">
        <f t="shared" si="1"/>
        <v>0.0023</v>
      </c>
      <c r="Q29" s="17">
        <f t="shared" si="1"/>
        <v>0.044</v>
      </c>
      <c r="R29" s="17">
        <f t="shared" si="1"/>
        <v>0.05756</v>
      </c>
      <c r="S29" s="17">
        <f t="shared" si="1"/>
        <v>0.0068</v>
      </c>
      <c r="T29" s="17">
        <f t="shared" si="1"/>
        <v>0.0368</v>
      </c>
      <c r="U29" s="17">
        <f t="shared" si="1"/>
        <v>0.005</v>
      </c>
      <c r="V29" s="97">
        <f t="shared" si="1"/>
        <v>0.0695</v>
      </c>
      <c r="W29" s="105">
        <v>5</v>
      </c>
      <c r="X29" s="105">
        <v>8</v>
      </c>
      <c r="Y29" s="105">
        <v>0.77</v>
      </c>
      <c r="Z29" s="105">
        <f>SUM(Z9:Z28)</f>
        <v>1</v>
      </c>
      <c r="AA29" s="15"/>
    </row>
    <row r="30" ht="15.6" hidden="1" spans="1:27">
      <c r="A30" s="44" t="s">
        <v>42</v>
      </c>
      <c r="B30" s="45"/>
      <c r="C30" s="96">
        <f t="shared" ref="C30:J30" si="2">87*C29</f>
        <v>14.9988</v>
      </c>
      <c r="D30" s="96">
        <f t="shared" si="2"/>
        <v>1.0614</v>
      </c>
      <c r="E30" s="96">
        <f t="shared" si="2"/>
        <v>4.1586</v>
      </c>
      <c r="F30" s="96">
        <f t="shared" si="2"/>
        <v>1.6182</v>
      </c>
      <c r="G30" s="96">
        <f t="shared" si="2"/>
        <v>0.09918</v>
      </c>
      <c r="H30" s="96">
        <f t="shared" si="2"/>
        <v>2.4795</v>
      </c>
      <c r="I30" s="96">
        <f t="shared" si="2"/>
        <v>4.1325</v>
      </c>
      <c r="J30" s="96">
        <f t="shared" si="2"/>
        <v>16.704</v>
      </c>
      <c r="K30" s="96">
        <f t="shared" ref="K30:X30" si="3">87*K29</f>
        <v>7.917</v>
      </c>
      <c r="L30" s="96">
        <f t="shared" si="3"/>
        <v>2.2359</v>
      </c>
      <c r="M30" s="96">
        <f t="shared" si="3"/>
        <v>1.566</v>
      </c>
      <c r="N30" s="96">
        <f t="shared" si="3"/>
        <v>0.489114</v>
      </c>
      <c r="O30" s="96">
        <f t="shared" si="3"/>
        <v>13.5633</v>
      </c>
      <c r="P30" s="96">
        <f t="shared" si="3"/>
        <v>0.2001</v>
      </c>
      <c r="Q30" s="96">
        <f t="shared" si="3"/>
        <v>3.828</v>
      </c>
      <c r="R30" s="96">
        <f t="shared" si="3"/>
        <v>5.00772</v>
      </c>
      <c r="S30" s="96">
        <f t="shared" si="3"/>
        <v>0.5916</v>
      </c>
      <c r="T30" s="96">
        <f t="shared" si="3"/>
        <v>3.2016</v>
      </c>
      <c r="U30" s="96">
        <f t="shared" si="3"/>
        <v>0.435</v>
      </c>
      <c r="V30" s="96">
        <f t="shared" si="3"/>
        <v>6.0465</v>
      </c>
      <c r="W30" s="96">
        <v>5</v>
      </c>
      <c r="X30" s="96">
        <v>8</v>
      </c>
      <c r="Y30" s="96">
        <v>0.77</v>
      </c>
      <c r="Z30" s="96">
        <v>1</v>
      </c>
      <c r="AA30" s="20"/>
    </row>
    <row r="31" ht="15.6" spans="1:27">
      <c r="A31" s="44" t="s">
        <v>42</v>
      </c>
      <c r="B31" s="45"/>
      <c r="C31" s="47">
        <f t="shared" ref="C31:J31" si="4">ROUND(C30,2)</f>
        <v>15</v>
      </c>
      <c r="D31" s="48">
        <f t="shared" si="4"/>
        <v>1.06</v>
      </c>
      <c r="E31" s="48">
        <f t="shared" si="4"/>
        <v>4.16</v>
      </c>
      <c r="F31" s="48">
        <f t="shared" si="4"/>
        <v>1.62</v>
      </c>
      <c r="G31" s="149">
        <f t="shared" si="4"/>
        <v>0.1</v>
      </c>
      <c r="H31" s="48">
        <f t="shared" si="4"/>
        <v>2.48</v>
      </c>
      <c r="I31" s="48">
        <f t="shared" si="4"/>
        <v>4.13</v>
      </c>
      <c r="J31" s="48">
        <f t="shared" si="4"/>
        <v>16.7</v>
      </c>
      <c r="K31" s="48">
        <f t="shared" ref="K31:V31" si="5">ROUND(K30,2)</f>
        <v>7.92</v>
      </c>
      <c r="L31" s="66">
        <f t="shared" si="5"/>
        <v>2.24</v>
      </c>
      <c r="M31" s="66">
        <f t="shared" si="5"/>
        <v>1.57</v>
      </c>
      <c r="N31" s="66">
        <f t="shared" si="5"/>
        <v>0.49</v>
      </c>
      <c r="O31" s="66">
        <f t="shared" si="5"/>
        <v>13.56</v>
      </c>
      <c r="P31" s="66">
        <f t="shared" si="5"/>
        <v>0.2</v>
      </c>
      <c r="Q31" s="66">
        <f t="shared" si="5"/>
        <v>3.83</v>
      </c>
      <c r="R31" s="66">
        <f t="shared" si="5"/>
        <v>5.01</v>
      </c>
      <c r="S31" s="66">
        <f t="shared" si="5"/>
        <v>0.59</v>
      </c>
      <c r="T31" s="66">
        <f t="shared" si="5"/>
        <v>3.2</v>
      </c>
      <c r="U31" s="66">
        <f t="shared" si="5"/>
        <v>0.44</v>
      </c>
      <c r="V31" s="66">
        <f t="shared" si="5"/>
        <v>6.05</v>
      </c>
      <c r="W31" s="67">
        <v>5</v>
      </c>
      <c r="X31" s="67">
        <v>8</v>
      </c>
      <c r="Y31" s="67">
        <v>0.77</v>
      </c>
      <c r="Z31" s="67">
        <v>1</v>
      </c>
      <c r="AA31" s="20"/>
    </row>
    <row r="32" ht="15.6" spans="1:27">
      <c r="A32" s="44" t="s">
        <v>43</v>
      </c>
      <c r="B32" s="45"/>
      <c r="C32" s="47">
        <v>81</v>
      </c>
      <c r="D32" s="49">
        <v>800</v>
      </c>
      <c r="E32" s="49">
        <v>85</v>
      </c>
      <c r="F32" s="48">
        <v>180</v>
      </c>
      <c r="G32" s="49">
        <v>1400</v>
      </c>
      <c r="H32" s="49">
        <v>62.37</v>
      </c>
      <c r="I32" s="49">
        <v>39.5</v>
      </c>
      <c r="J32" s="48">
        <v>134</v>
      </c>
      <c r="K32" s="48">
        <v>48</v>
      </c>
      <c r="L32" s="48">
        <v>50</v>
      </c>
      <c r="M32" s="66">
        <v>80</v>
      </c>
      <c r="N32" s="66">
        <v>220</v>
      </c>
      <c r="O32" s="48">
        <v>250</v>
      </c>
      <c r="P32" s="66">
        <v>96</v>
      </c>
      <c r="Q32" s="66">
        <v>140</v>
      </c>
      <c r="R32" s="66">
        <v>155</v>
      </c>
      <c r="S32" s="66">
        <v>400</v>
      </c>
      <c r="T32" s="66">
        <v>444</v>
      </c>
      <c r="U32" s="66">
        <v>115</v>
      </c>
      <c r="V32" s="66">
        <v>300</v>
      </c>
      <c r="W32" s="66">
        <v>7.5</v>
      </c>
      <c r="X32" s="66">
        <v>2.7</v>
      </c>
      <c r="Y32" s="66">
        <v>360</v>
      </c>
      <c r="Z32" s="67">
        <v>13</v>
      </c>
      <c r="AA32" s="77"/>
    </row>
    <row r="33" ht="16.35" spans="1:27">
      <c r="A33" s="50" t="s">
        <v>44</v>
      </c>
      <c r="B33" s="51"/>
      <c r="C33" s="128">
        <f t="shared" ref="C33:J33" si="6">C31*C32</f>
        <v>1215</v>
      </c>
      <c r="D33" s="128">
        <f t="shared" si="6"/>
        <v>848</v>
      </c>
      <c r="E33" s="128">
        <f t="shared" si="6"/>
        <v>353.6</v>
      </c>
      <c r="F33" s="128">
        <f t="shared" si="6"/>
        <v>291.6</v>
      </c>
      <c r="G33" s="128">
        <f t="shared" si="6"/>
        <v>140</v>
      </c>
      <c r="H33" s="128">
        <f t="shared" si="6"/>
        <v>154.6776</v>
      </c>
      <c r="I33" s="128">
        <f t="shared" si="6"/>
        <v>163.135</v>
      </c>
      <c r="J33" s="128">
        <f t="shared" si="6"/>
        <v>2237.8</v>
      </c>
      <c r="K33" s="128">
        <f t="shared" ref="K33:Z33" si="7">K31*K32</f>
        <v>380.16</v>
      </c>
      <c r="L33" s="128">
        <f t="shared" si="7"/>
        <v>112</v>
      </c>
      <c r="M33" s="128">
        <f t="shared" si="7"/>
        <v>125.6</v>
      </c>
      <c r="N33" s="128">
        <f t="shared" si="7"/>
        <v>107.8</v>
      </c>
      <c r="O33" s="128">
        <f t="shared" si="7"/>
        <v>3390</v>
      </c>
      <c r="P33" s="128">
        <f t="shared" si="7"/>
        <v>19.2</v>
      </c>
      <c r="Q33" s="128">
        <f t="shared" si="7"/>
        <v>536.2</v>
      </c>
      <c r="R33" s="128">
        <f t="shared" si="7"/>
        <v>776.55</v>
      </c>
      <c r="S33" s="128">
        <f t="shared" si="7"/>
        <v>236</v>
      </c>
      <c r="T33" s="128">
        <f t="shared" si="7"/>
        <v>1420.8</v>
      </c>
      <c r="U33" s="128">
        <f t="shared" si="7"/>
        <v>50.6</v>
      </c>
      <c r="V33" s="128">
        <f t="shared" si="7"/>
        <v>1815</v>
      </c>
      <c r="W33" s="128">
        <f t="shared" si="7"/>
        <v>37.5</v>
      </c>
      <c r="X33" s="128">
        <f t="shared" si="7"/>
        <v>21.6</v>
      </c>
      <c r="Y33" s="128">
        <f t="shared" si="7"/>
        <v>277.2</v>
      </c>
      <c r="Z33" s="128">
        <f t="shared" si="7"/>
        <v>13</v>
      </c>
      <c r="AA33" s="78">
        <f>SUM(C33:Z33)</f>
        <v>14723.0226</v>
      </c>
    </row>
    <row r="34" ht="15.6" spans="1:27">
      <c r="A34" s="53"/>
      <c r="B34" s="53"/>
      <c r="C34" s="54"/>
      <c r="D34" s="54"/>
      <c r="E34" s="54"/>
      <c r="F34" s="54"/>
      <c r="G34" s="150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6">
        <f>AA33/AA2</f>
        <v>169.230144827586</v>
      </c>
    </row>
    <row r="35" customFormat="1" ht="27" customHeight="1" spans="2:13">
      <c r="B35" s="55" t="s">
        <v>45</v>
      </c>
      <c r="L35" s="56"/>
      <c r="M35" s="57"/>
    </row>
    <row r="36" customFormat="1" ht="27" customHeight="1" spans="2:13">
      <c r="B36" s="55" t="s">
        <v>46</v>
      </c>
      <c r="L36" s="56"/>
      <c r="M36" s="57"/>
    </row>
    <row r="37" customFormat="1" ht="27" customHeight="1" spans="2:17">
      <c r="B37" s="55" t="s">
        <v>47</v>
      </c>
      <c r="P37" t="s">
        <v>48</v>
      </c>
      <c r="Q37" t="s">
        <v>49</v>
      </c>
    </row>
  </sheetData>
  <mergeCells count="39">
    <mergeCell ref="A1:AA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A9:AA27"/>
  </mergeCells>
  <pageMargins left="0.0784722222222222" right="0.196527777777778" top="1.05069444444444" bottom="1.05069444444444" header="0.708333333333333" footer="0.786805555555556"/>
  <pageSetup paperSize="9" scale="74" orientation="landscape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Y36"/>
  <sheetViews>
    <sheetView workbookViewId="0">
      <pane ySplit="7" topLeftCell="A23" activePane="bottomLeft" state="frozen"/>
      <selection/>
      <selection pane="bottomLeft" activeCell="A34" sqref="$A34:$XFD36"/>
    </sheetView>
  </sheetViews>
  <sheetFormatPr defaultColWidth="11.537037037037" defaultRowHeight="13.2"/>
  <cols>
    <col min="1" max="1" width="6.33333333333333" customWidth="1"/>
    <col min="2" max="2" width="29.3333333333333" customWidth="1"/>
    <col min="3" max="3" width="7.11111111111111" customWidth="1"/>
    <col min="4" max="4" width="7" customWidth="1"/>
    <col min="5" max="5" width="6.55555555555556" customWidth="1"/>
    <col min="6" max="6" width="6.33333333333333" customWidth="1"/>
    <col min="7" max="7" width="7.11111111111111" customWidth="1"/>
    <col min="8" max="8" width="7.44444444444444" customWidth="1"/>
    <col min="9" max="9" width="6.22222222222222" customWidth="1"/>
    <col min="10" max="10" width="6.33333333333333" customWidth="1"/>
    <col min="11" max="11" width="6.55555555555556" customWidth="1"/>
    <col min="12" max="13" width="6" customWidth="1"/>
    <col min="14" max="15" width="6.55555555555556" customWidth="1"/>
    <col min="16" max="16" width="7.44444444444444" customWidth="1"/>
    <col min="17" max="19" width="6.44444444444444" customWidth="1"/>
    <col min="20" max="20" width="6.55555555555556" customWidth="1"/>
    <col min="21" max="21" width="5.77777777777778" customWidth="1"/>
    <col min="22" max="22" width="6" customWidth="1"/>
    <col min="23" max="23" width="5.44444444444444" customWidth="1"/>
    <col min="24" max="24" width="6.33333333333333" customWidth="1"/>
    <col min="25" max="25" width="8.22222222222222" customWidth="1"/>
  </cols>
  <sheetData>
    <row r="1" s="1" customFormat="1" ht="22" customHeight="1" spans="1:1">
      <c r="A1" s="1" t="s">
        <v>0</v>
      </c>
    </row>
    <row r="2" customHeight="1" spans="1:25">
      <c r="A2" s="130"/>
      <c r="B2" s="3" t="s">
        <v>102</v>
      </c>
      <c r="C2" s="4" t="s">
        <v>2</v>
      </c>
      <c r="D2" s="4" t="s">
        <v>3</v>
      </c>
      <c r="E2" s="4" t="s">
        <v>4</v>
      </c>
      <c r="F2" s="4" t="s">
        <v>51</v>
      </c>
      <c r="G2" s="4" t="s">
        <v>5</v>
      </c>
      <c r="H2" s="4" t="s">
        <v>91</v>
      </c>
      <c r="I2" s="4" t="s">
        <v>8</v>
      </c>
      <c r="J2" s="4" t="s">
        <v>9</v>
      </c>
      <c r="K2" s="4" t="s">
        <v>18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11</v>
      </c>
      <c r="Q2" s="4" t="s">
        <v>66</v>
      </c>
      <c r="R2" s="4" t="s">
        <v>20</v>
      </c>
      <c r="S2" s="4" t="s">
        <v>81</v>
      </c>
      <c r="T2" s="4" t="s">
        <v>17</v>
      </c>
      <c r="U2" s="4" t="s">
        <v>57</v>
      </c>
      <c r="V2" s="4" t="s">
        <v>103</v>
      </c>
      <c r="W2" s="4" t="s">
        <v>83</v>
      </c>
      <c r="X2" s="4" t="s">
        <v>104</v>
      </c>
      <c r="Y2" s="69">
        <v>89</v>
      </c>
    </row>
    <row r="3" spans="1:25">
      <c r="A3" s="130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0"/>
    </row>
    <row r="4" spans="1:25">
      <c r="A4" s="130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0"/>
    </row>
    <row r="5" ht="12" customHeight="1" spans="1:25">
      <c r="A5" s="130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0"/>
    </row>
    <row r="6" spans="1:25">
      <c r="A6" s="130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0"/>
    </row>
    <row r="7" ht="28" customHeight="1" spans="1:25">
      <c r="A7" s="131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71"/>
    </row>
    <row r="8" ht="16" customHeight="1" spans="1:25">
      <c r="A8" s="115"/>
      <c r="B8" s="132"/>
      <c r="C8" s="124">
        <v>1</v>
      </c>
      <c r="D8" s="124">
        <v>2</v>
      </c>
      <c r="E8" s="124">
        <v>3</v>
      </c>
      <c r="F8" s="124">
        <v>4</v>
      </c>
      <c r="G8" s="124">
        <v>5</v>
      </c>
      <c r="H8" s="124">
        <v>6</v>
      </c>
      <c r="I8" s="124">
        <v>7</v>
      </c>
      <c r="J8" s="124">
        <v>8</v>
      </c>
      <c r="K8" s="124">
        <v>9</v>
      </c>
      <c r="L8" s="124">
        <v>10</v>
      </c>
      <c r="M8" s="124">
        <v>11</v>
      </c>
      <c r="N8" s="124">
        <v>12</v>
      </c>
      <c r="O8" s="124">
        <v>13</v>
      </c>
      <c r="P8" s="124">
        <v>14</v>
      </c>
      <c r="Q8" s="124">
        <v>15</v>
      </c>
      <c r="R8" s="124">
        <v>16</v>
      </c>
      <c r="S8" s="124">
        <v>17</v>
      </c>
      <c r="T8" s="124">
        <v>18</v>
      </c>
      <c r="U8" s="124">
        <v>19</v>
      </c>
      <c r="V8" s="124">
        <v>20</v>
      </c>
      <c r="W8" s="124">
        <v>21</v>
      </c>
      <c r="X8" s="124">
        <v>22</v>
      </c>
      <c r="Y8" s="88" t="s">
        <v>25</v>
      </c>
    </row>
    <row r="9" spans="1:25">
      <c r="A9" s="14" t="s">
        <v>26</v>
      </c>
      <c r="B9" s="15" t="s">
        <v>105</v>
      </c>
      <c r="C9" s="16">
        <v>0.1461</v>
      </c>
      <c r="D9" s="17"/>
      <c r="E9" s="17">
        <v>0.0053</v>
      </c>
      <c r="F9" s="17">
        <v>0.0148</v>
      </c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2"/>
      <c r="V9" s="62"/>
      <c r="W9" s="62"/>
      <c r="X9" s="62"/>
      <c r="Y9" s="73" t="s">
        <v>59</v>
      </c>
    </row>
    <row r="10" spans="1:25">
      <c r="A10" s="19"/>
      <c r="B10" s="20" t="s">
        <v>106</v>
      </c>
      <c r="C10" s="21"/>
      <c r="D10" s="22"/>
      <c r="E10" s="22">
        <v>0.0071</v>
      </c>
      <c r="F10" s="22"/>
      <c r="G10" s="23">
        <v>0.00054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3"/>
      <c r="V10" s="63"/>
      <c r="W10" s="63"/>
      <c r="X10" s="63"/>
      <c r="Y10" s="74"/>
    </row>
    <row r="11" spans="1:25">
      <c r="A11" s="19"/>
      <c r="B11" s="24" t="s">
        <v>107</v>
      </c>
      <c r="C11" s="21"/>
      <c r="D11" s="22">
        <v>0.0099</v>
      </c>
      <c r="E11" s="22"/>
      <c r="F11" s="22"/>
      <c r="G11" s="23"/>
      <c r="H11" s="23"/>
      <c r="I11" s="22">
        <v>0.0275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3"/>
      <c r="V11" s="63"/>
      <c r="W11" s="63"/>
      <c r="X11" s="63"/>
      <c r="Y11" s="74"/>
    </row>
    <row r="12" spans="1:25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3"/>
      <c r="V12" s="63"/>
      <c r="W12" s="63"/>
      <c r="X12" s="63"/>
      <c r="Y12" s="74"/>
    </row>
    <row r="13" ht="13.95" spans="1:25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4"/>
      <c r="W13" s="64"/>
      <c r="X13" s="64"/>
      <c r="Y13" s="74"/>
    </row>
    <row r="14" spans="1:25">
      <c r="A14" s="14" t="s">
        <v>31</v>
      </c>
      <c r="B14" s="15" t="s">
        <v>91</v>
      </c>
      <c r="C14" s="16"/>
      <c r="D14" s="17"/>
      <c r="E14" s="17"/>
      <c r="F14" s="17"/>
      <c r="G14" s="18"/>
      <c r="H14" s="17">
        <v>0.1162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62"/>
      <c r="V14" s="62"/>
      <c r="W14" s="62"/>
      <c r="X14" s="62"/>
      <c r="Y14" s="74"/>
    </row>
    <row r="15" spans="1:25">
      <c r="A15" s="19"/>
      <c r="B15" s="20"/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3"/>
      <c r="V15" s="63"/>
      <c r="W15" s="63"/>
      <c r="X15" s="63"/>
      <c r="Y15" s="74"/>
    </row>
    <row r="16" spans="1:25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3"/>
      <c r="V16" s="63"/>
      <c r="W16" s="63"/>
      <c r="X16" s="63"/>
      <c r="Y16" s="74"/>
    </row>
    <row r="17" ht="13.95" spans="1:25">
      <c r="A17" s="30"/>
      <c r="B17" s="31"/>
      <c r="C17" s="32"/>
      <c r="D17" s="33"/>
      <c r="E17" s="33"/>
      <c r="F17" s="33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5"/>
      <c r="V17" s="65"/>
      <c r="W17" s="65"/>
      <c r="X17" s="65"/>
      <c r="Y17" s="74"/>
    </row>
    <row r="18" ht="16" customHeight="1" spans="1:25">
      <c r="A18" s="35" t="s">
        <v>32</v>
      </c>
      <c r="B18" s="133" t="s">
        <v>108</v>
      </c>
      <c r="C18" s="16"/>
      <c r="D18" s="17"/>
      <c r="E18" s="17">
        <v>0.0011</v>
      </c>
      <c r="F18" s="17"/>
      <c r="G18" s="18"/>
      <c r="H18" s="18"/>
      <c r="I18" s="17"/>
      <c r="J18" s="17"/>
      <c r="K18" s="17"/>
      <c r="L18" s="17">
        <v>0.0864</v>
      </c>
      <c r="M18" s="17">
        <v>0.0103</v>
      </c>
      <c r="N18" s="17">
        <v>0.01</v>
      </c>
      <c r="O18" s="17">
        <v>0.00204</v>
      </c>
      <c r="P18" s="17">
        <v>0.072</v>
      </c>
      <c r="Q18" s="17"/>
      <c r="R18" s="17">
        <v>0.008</v>
      </c>
      <c r="S18" s="17">
        <v>0.0962</v>
      </c>
      <c r="T18" s="17"/>
      <c r="U18" s="62"/>
      <c r="V18" s="62"/>
      <c r="W18" s="62"/>
      <c r="X18" s="62"/>
      <c r="Y18" s="74"/>
    </row>
    <row r="19" spans="1:25">
      <c r="A19" s="37"/>
      <c r="B19" s="134" t="s">
        <v>109</v>
      </c>
      <c r="C19" s="21"/>
      <c r="D19" s="22"/>
      <c r="E19" s="22"/>
      <c r="F19" s="22"/>
      <c r="G19" s="23"/>
      <c r="H19" s="23"/>
      <c r="I19" s="22"/>
      <c r="J19" s="22"/>
      <c r="K19" s="22"/>
      <c r="L19" s="22"/>
      <c r="M19" s="22">
        <v>0.01</v>
      </c>
      <c r="N19" s="22">
        <v>0.015</v>
      </c>
      <c r="O19" s="22">
        <v>0.006</v>
      </c>
      <c r="P19" s="22">
        <v>0.075</v>
      </c>
      <c r="Q19" s="22">
        <v>0.044</v>
      </c>
      <c r="R19" s="22"/>
      <c r="S19" s="22"/>
      <c r="T19" s="22"/>
      <c r="U19" s="63"/>
      <c r="V19" s="63"/>
      <c r="W19" s="63"/>
      <c r="X19" s="63"/>
      <c r="Y19" s="74"/>
    </row>
    <row r="20" spans="1:25">
      <c r="A20" s="37"/>
      <c r="B20" s="135" t="s">
        <v>35</v>
      </c>
      <c r="C20" s="21"/>
      <c r="D20" s="22"/>
      <c r="E20" s="22">
        <v>0.008</v>
      </c>
      <c r="F20" s="22"/>
      <c r="G20" s="23"/>
      <c r="H20" s="23"/>
      <c r="I20" s="22"/>
      <c r="J20" s="22"/>
      <c r="K20" s="22">
        <v>0.0183</v>
      </c>
      <c r="L20" s="22"/>
      <c r="M20" s="22"/>
      <c r="N20" s="22"/>
      <c r="O20" s="22"/>
      <c r="P20" s="22"/>
      <c r="Q20" s="22"/>
      <c r="R20" s="22"/>
      <c r="S20" s="22"/>
      <c r="T20" s="22"/>
      <c r="U20" s="63"/>
      <c r="V20" s="63"/>
      <c r="W20" s="63"/>
      <c r="X20" s="63"/>
      <c r="Y20" s="74"/>
    </row>
    <row r="21" spans="1:25">
      <c r="A21" s="37"/>
      <c r="B21" s="136" t="s">
        <v>36</v>
      </c>
      <c r="C21" s="21"/>
      <c r="D21" s="22"/>
      <c r="E21" s="22"/>
      <c r="F21" s="22"/>
      <c r="G21" s="23"/>
      <c r="H21" s="23"/>
      <c r="I21" s="22"/>
      <c r="J21" s="22">
        <v>0.0475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63"/>
      <c r="V21" s="63"/>
      <c r="W21" s="63"/>
      <c r="X21" s="63"/>
      <c r="Y21" s="74"/>
    </row>
    <row r="22" ht="13.95" spans="1:25">
      <c r="A22" s="40"/>
      <c r="B22" s="137"/>
      <c r="C22" s="27"/>
      <c r="D22" s="28"/>
      <c r="E22" s="28"/>
      <c r="F22" s="28"/>
      <c r="G22" s="29"/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64"/>
      <c r="V22" s="64"/>
      <c r="W22" s="64"/>
      <c r="X22" s="64"/>
      <c r="Y22" s="74"/>
    </row>
    <row r="23" spans="1:25">
      <c r="A23" s="35" t="s">
        <v>37</v>
      </c>
      <c r="B23" s="138" t="s">
        <v>110</v>
      </c>
      <c r="C23" s="16">
        <v>0.0112</v>
      </c>
      <c r="D23" s="17"/>
      <c r="E23" s="17">
        <v>0.0044</v>
      </c>
      <c r="F23" s="17"/>
      <c r="G23" s="18"/>
      <c r="H23" s="18">
        <v>0.0151</v>
      </c>
      <c r="I23" s="17"/>
      <c r="J23" s="17"/>
      <c r="K23" s="17"/>
      <c r="L23" s="17"/>
      <c r="M23" s="17"/>
      <c r="N23" s="17"/>
      <c r="O23" s="17">
        <v>0.0123</v>
      </c>
      <c r="P23" s="17"/>
      <c r="Q23" s="17"/>
      <c r="R23" s="17"/>
      <c r="S23" s="17"/>
      <c r="T23" s="17">
        <v>0.0454</v>
      </c>
      <c r="U23" s="62">
        <v>1</v>
      </c>
      <c r="V23" s="62">
        <v>9</v>
      </c>
      <c r="W23" s="62"/>
      <c r="X23" s="62">
        <v>0.0225</v>
      </c>
      <c r="Y23" s="74"/>
    </row>
    <row r="24" spans="1:25">
      <c r="A24" s="37"/>
      <c r="B24" s="135" t="s">
        <v>106</v>
      </c>
      <c r="C24" s="21"/>
      <c r="D24" s="22"/>
      <c r="E24" s="22">
        <v>0.00734</v>
      </c>
      <c r="F24" s="22"/>
      <c r="G24" s="23">
        <v>0.0006</v>
      </c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63"/>
      <c r="V24" s="63"/>
      <c r="W24" s="63"/>
      <c r="X24" s="63"/>
      <c r="Y24" s="74"/>
    </row>
    <row r="25" spans="1:25">
      <c r="A25" s="37"/>
      <c r="B25" s="116"/>
      <c r="C25" s="125"/>
      <c r="D25" s="126"/>
      <c r="E25" s="126"/>
      <c r="F25" s="126"/>
      <c r="G25" s="127"/>
      <c r="H25" s="12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65"/>
      <c r="V25" s="65"/>
      <c r="W25" s="65"/>
      <c r="X25" s="65"/>
      <c r="Y25" s="74"/>
    </row>
    <row r="26" spans="1:25">
      <c r="A26" s="37"/>
      <c r="B26" s="116"/>
      <c r="C26" s="125"/>
      <c r="D26" s="126"/>
      <c r="E26" s="126"/>
      <c r="F26" s="126"/>
      <c r="G26" s="127"/>
      <c r="H26" s="12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65"/>
      <c r="V26" s="65"/>
      <c r="W26" s="65"/>
      <c r="X26" s="65"/>
      <c r="Y26" s="74"/>
    </row>
    <row r="27" ht="13.95" spans="1:25">
      <c r="A27" s="40"/>
      <c r="B27" s="26"/>
      <c r="C27" s="27"/>
      <c r="D27" s="28"/>
      <c r="E27" s="28"/>
      <c r="F27" s="28"/>
      <c r="G27" s="29"/>
      <c r="H27" s="2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64"/>
      <c r="V27" s="64"/>
      <c r="W27" s="64">
        <v>0.5</v>
      </c>
      <c r="X27" s="64"/>
      <c r="Y27" s="75"/>
    </row>
    <row r="28" ht="15.6" spans="1:25">
      <c r="A28" s="42" t="s">
        <v>41</v>
      </c>
      <c r="B28" s="43"/>
      <c r="C28" s="16">
        <f t="shared" ref="C28:Y28" si="0">SUM(C9:C27)</f>
        <v>0.1573</v>
      </c>
      <c r="D28" s="17">
        <f t="shared" si="0"/>
        <v>0.0099</v>
      </c>
      <c r="E28" s="17">
        <f t="shared" si="0"/>
        <v>0.03324</v>
      </c>
      <c r="F28" s="17">
        <f t="shared" si="0"/>
        <v>0.0148</v>
      </c>
      <c r="G28" s="18">
        <f t="shared" si="0"/>
        <v>0.00114</v>
      </c>
      <c r="H28" s="18">
        <f t="shared" si="0"/>
        <v>0.1313</v>
      </c>
      <c r="I28" s="17">
        <f t="shared" si="0"/>
        <v>0.0275</v>
      </c>
      <c r="J28" s="17">
        <f t="shared" si="0"/>
        <v>0.0475</v>
      </c>
      <c r="K28" s="17">
        <f t="shared" si="0"/>
        <v>0.0183</v>
      </c>
      <c r="L28" s="17">
        <f t="shared" si="0"/>
        <v>0.0864</v>
      </c>
      <c r="M28" s="17">
        <f t="shared" si="0"/>
        <v>0.0203</v>
      </c>
      <c r="N28" s="17">
        <f t="shared" si="0"/>
        <v>0.025</v>
      </c>
      <c r="O28" s="17">
        <f t="shared" si="0"/>
        <v>0.02034</v>
      </c>
      <c r="P28" s="17">
        <f t="shared" si="0"/>
        <v>0.147</v>
      </c>
      <c r="Q28" s="17">
        <f t="shared" si="0"/>
        <v>0.044</v>
      </c>
      <c r="R28" s="17">
        <f t="shared" si="0"/>
        <v>0.008</v>
      </c>
      <c r="S28" s="17">
        <f t="shared" si="0"/>
        <v>0.0962</v>
      </c>
      <c r="T28" s="17">
        <f t="shared" si="0"/>
        <v>0.0454</v>
      </c>
      <c r="U28" s="17">
        <v>1</v>
      </c>
      <c r="V28" s="17">
        <v>9</v>
      </c>
      <c r="W28" s="17">
        <v>0.5</v>
      </c>
      <c r="X28" s="17">
        <f>SUM(X9:X27)</f>
        <v>0.0225</v>
      </c>
      <c r="Y28" s="15"/>
    </row>
    <row r="29" ht="15.6" hidden="1" spans="1:25">
      <c r="A29" s="44" t="s">
        <v>42</v>
      </c>
      <c r="B29" s="45"/>
      <c r="C29" s="21">
        <f>89*C28</f>
        <v>13.9997</v>
      </c>
      <c r="D29" s="21">
        <f t="shared" ref="D29:AA29" si="1">89*D28</f>
        <v>0.8811</v>
      </c>
      <c r="E29" s="21">
        <f t="shared" si="1"/>
        <v>2.95836</v>
      </c>
      <c r="F29" s="21">
        <f t="shared" si="1"/>
        <v>1.3172</v>
      </c>
      <c r="G29" s="21">
        <f t="shared" si="1"/>
        <v>0.10146</v>
      </c>
      <c r="H29" s="21">
        <f t="shared" si="1"/>
        <v>11.6857</v>
      </c>
      <c r="I29" s="21">
        <f t="shared" si="1"/>
        <v>2.4475</v>
      </c>
      <c r="J29" s="21">
        <f t="shared" si="1"/>
        <v>4.2275</v>
      </c>
      <c r="K29" s="21">
        <f t="shared" si="1"/>
        <v>1.6287</v>
      </c>
      <c r="L29" s="21">
        <f t="shared" si="1"/>
        <v>7.6896</v>
      </c>
      <c r="M29" s="21">
        <f t="shared" si="1"/>
        <v>1.8067</v>
      </c>
      <c r="N29" s="21">
        <f t="shared" si="1"/>
        <v>2.225</v>
      </c>
      <c r="O29" s="21">
        <f t="shared" si="1"/>
        <v>1.81026</v>
      </c>
      <c r="P29" s="21">
        <f t="shared" si="1"/>
        <v>13.083</v>
      </c>
      <c r="Q29" s="21">
        <f t="shared" si="1"/>
        <v>3.916</v>
      </c>
      <c r="R29" s="21">
        <f t="shared" si="1"/>
        <v>0.712</v>
      </c>
      <c r="S29" s="21">
        <f t="shared" si="1"/>
        <v>8.5618</v>
      </c>
      <c r="T29" s="21">
        <f t="shared" si="1"/>
        <v>4.0406</v>
      </c>
      <c r="U29" s="21">
        <v>1</v>
      </c>
      <c r="V29" s="21">
        <v>9</v>
      </c>
      <c r="W29" s="21">
        <v>0.5</v>
      </c>
      <c r="X29" s="21">
        <f>89*X28</f>
        <v>2.0025</v>
      </c>
      <c r="Y29" s="129"/>
    </row>
    <row r="30" ht="15.6" spans="1:25">
      <c r="A30" s="44" t="s">
        <v>42</v>
      </c>
      <c r="B30" s="45"/>
      <c r="C30" s="47">
        <f t="shared" ref="C30:W30" si="2">ROUND(C29,2)</f>
        <v>14</v>
      </c>
      <c r="D30" s="48">
        <f t="shared" si="2"/>
        <v>0.88</v>
      </c>
      <c r="E30" s="48">
        <f t="shared" si="2"/>
        <v>2.96</v>
      </c>
      <c r="F30" s="48">
        <f t="shared" si="2"/>
        <v>1.32</v>
      </c>
      <c r="G30" s="48">
        <f t="shared" si="2"/>
        <v>0.1</v>
      </c>
      <c r="H30" s="48">
        <f t="shared" si="2"/>
        <v>11.69</v>
      </c>
      <c r="I30" s="48">
        <f t="shared" si="2"/>
        <v>2.45</v>
      </c>
      <c r="J30" s="48">
        <f t="shared" si="2"/>
        <v>4.23</v>
      </c>
      <c r="K30" s="48">
        <f t="shared" si="2"/>
        <v>1.63</v>
      </c>
      <c r="L30" s="48">
        <f t="shared" si="2"/>
        <v>7.69</v>
      </c>
      <c r="M30" s="66">
        <f t="shared" si="2"/>
        <v>1.81</v>
      </c>
      <c r="N30" s="66">
        <f t="shared" si="2"/>
        <v>2.23</v>
      </c>
      <c r="O30" s="66">
        <f t="shared" si="2"/>
        <v>1.81</v>
      </c>
      <c r="P30" s="66">
        <f t="shared" si="2"/>
        <v>13.08</v>
      </c>
      <c r="Q30" s="66">
        <f t="shared" si="2"/>
        <v>3.92</v>
      </c>
      <c r="R30" s="66">
        <f t="shared" si="2"/>
        <v>0.71</v>
      </c>
      <c r="S30" s="66">
        <f t="shared" si="2"/>
        <v>8.56</v>
      </c>
      <c r="T30" s="66">
        <f t="shared" si="2"/>
        <v>4.04</v>
      </c>
      <c r="U30" s="66">
        <v>1</v>
      </c>
      <c r="V30" s="66">
        <v>9</v>
      </c>
      <c r="W30" s="66">
        <v>0.5</v>
      </c>
      <c r="X30" s="66">
        <f>ROUND(X29,2)</f>
        <v>2</v>
      </c>
      <c r="Y30" s="129"/>
    </row>
    <row r="31" ht="15.6" spans="1:25">
      <c r="A31" s="44" t="s">
        <v>43</v>
      </c>
      <c r="B31" s="45"/>
      <c r="C31" s="47">
        <v>81</v>
      </c>
      <c r="D31" s="49">
        <v>800</v>
      </c>
      <c r="E31" s="49">
        <v>85</v>
      </c>
      <c r="F31" s="48">
        <v>130</v>
      </c>
      <c r="G31" s="49">
        <v>1400</v>
      </c>
      <c r="H31" s="48">
        <v>155.555</v>
      </c>
      <c r="I31" s="49">
        <v>62.37</v>
      </c>
      <c r="J31" s="49">
        <v>39.5</v>
      </c>
      <c r="K31" s="48">
        <v>230</v>
      </c>
      <c r="L31" s="48">
        <v>48</v>
      </c>
      <c r="M31" s="48">
        <v>50</v>
      </c>
      <c r="N31" s="66">
        <v>80</v>
      </c>
      <c r="O31" s="66">
        <v>220</v>
      </c>
      <c r="P31" s="48">
        <v>250</v>
      </c>
      <c r="Q31" s="66">
        <v>88</v>
      </c>
      <c r="R31" s="66">
        <v>444</v>
      </c>
      <c r="S31" s="66">
        <v>53</v>
      </c>
      <c r="T31" s="66">
        <v>96</v>
      </c>
      <c r="U31" s="67">
        <v>20</v>
      </c>
      <c r="V31" s="66">
        <v>7.5</v>
      </c>
      <c r="W31" s="67">
        <v>20</v>
      </c>
      <c r="X31" s="67">
        <v>110</v>
      </c>
      <c r="Y31" s="77"/>
    </row>
    <row r="32" ht="16.35" spans="1:25">
      <c r="A32" s="50" t="s">
        <v>44</v>
      </c>
      <c r="B32" s="51"/>
      <c r="C32" s="52">
        <f t="shared" ref="C32:AB32" si="3">C30*C31</f>
        <v>1134</v>
      </c>
      <c r="D32" s="52">
        <f t="shared" si="3"/>
        <v>704</v>
      </c>
      <c r="E32" s="52">
        <f t="shared" si="3"/>
        <v>251.6</v>
      </c>
      <c r="F32" s="52">
        <f t="shared" si="3"/>
        <v>171.6</v>
      </c>
      <c r="G32" s="52">
        <f t="shared" si="3"/>
        <v>140</v>
      </c>
      <c r="H32" s="52">
        <f t="shared" si="3"/>
        <v>1818.43795</v>
      </c>
      <c r="I32" s="52">
        <f t="shared" si="3"/>
        <v>152.8065</v>
      </c>
      <c r="J32" s="52">
        <f t="shared" si="3"/>
        <v>167.085</v>
      </c>
      <c r="K32" s="52">
        <f t="shared" si="3"/>
        <v>374.9</v>
      </c>
      <c r="L32" s="52">
        <f t="shared" si="3"/>
        <v>369.12</v>
      </c>
      <c r="M32" s="52">
        <f t="shared" si="3"/>
        <v>90.5</v>
      </c>
      <c r="N32" s="52">
        <f t="shared" si="3"/>
        <v>178.4</v>
      </c>
      <c r="O32" s="52">
        <f t="shared" si="3"/>
        <v>398.2</v>
      </c>
      <c r="P32" s="52">
        <f t="shared" si="3"/>
        <v>3270</v>
      </c>
      <c r="Q32" s="52">
        <f t="shared" si="3"/>
        <v>344.96</v>
      </c>
      <c r="R32" s="52">
        <f t="shared" si="3"/>
        <v>315.24</v>
      </c>
      <c r="S32" s="52">
        <f t="shared" si="3"/>
        <v>453.68</v>
      </c>
      <c r="T32" s="52">
        <f t="shared" si="3"/>
        <v>387.84</v>
      </c>
      <c r="U32" s="52">
        <f t="shared" si="3"/>
        <v>20</v>
      </c>
      <c r="V32" s="52">
        <f t="shared" si="3"/>
        <v>67.5</v>
      </c>
      <c r="W32" s="52">
        <f t="shared" si="3"/>
        <v>10</v>
      </c>
      <c r="X32" s="52">
        <f t="shared" si="3"/>
        <v>220</v>
      </c>
      <c r="Y32" s="78">
        <f>SUM(C32:X32)</f>
        <v>11039.86945</v>
      </c>
    </row>
    <row r="33" ht="15.6" spans="1:25">
      <c r="A33" s="53"/>
      <c r="B33" s="5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>
        <f>Y32/Y2</f>
        <v>124.043476966292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3">
      <c r="B35" s="55" t="s">
        <v>46</v>
      </c>
      <c r="L35" s="56"/>
      <c r="M35" s="57"/>
    </row>
    <row r="36" customFormat="1" ht="27" customHeight="1" spans="2:17">
      <c r="B36" s="55" t="s">
        <v>47</v>
      </c>
      <c r="P36" t="s">
        <v>48</v>
      </c>
      <c r="Q36" t="s">
        <v>49</v>
      </c>
    </row>
  </sheetData>
  <mergeCells count="37">
    <mergeCell ref="A1:Y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2"/>
    <mergeCell ref="A23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Y9:Y27"/>
  </mergeCells>
  <pageMargins left="0.0784722222222222" right="0.196527777777778" top="1.05069444444444" bottom="1.05069444444444" header="0.708333333333333" footer="0.786805555555556"/>
  <pageSetup paperSize="9" scale="79" orientation="landscape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X37"/>
  <sheetViews>
    <sheetView workbookViewId="0">
      <pane ySplit="7" topLeftCell="A23" activePane="bottomLeft" state="frozen"/>
      <selection/>
      <selection pane="bottomLeft" activeCell="A35" sqref="$A35:$XFD37"/>
    </sheetView>
  </sheetViews>
  <sheetFormatPr defaultColWidth="11.537037037037" defaultRowHeight="13.2"/>
  <cols>
    <col min="1" max="1" width="6.33333333333333" customWidth="1"/>
    <col min="2" max="2" width="29.5555555555556" customWidth="1"/>
    <col min="3" max="3" width="7.11111111111111" customWidth="1"/>
    <col min="4" max="4" width="7" customWidth="1"/>
    <col min="5" max="5" width="6.55555555555556" customWidth="1"/>
    <col min="6" max="7" width="6" customWidth="1"/>
    <col min="8" max="8" width="7.22222222222222" customWidth="1"/>
    <col min="9" max="9" width="6.11111111111111" customWidth="1"/>
    <col min="10" max="10" width="6.22222222222222" customWidth="1"/>
    <col min="11" max="11" width="6.33333333333333" customWidth="1"/>
    <col min="12" max="12" width="6.22222222222222" customWidth="1"/>
    <col min="13" max="13" width="7.22222222222222" customWidth="1"/>
    <col min="14" max="14" width="5.66666666666667" customWidth="1"/>
    <col min="15" max="15" width="5.88888888888889" customWidth="1"/>
    <col min="16" max="16" width="6.55555555555556" customWidth="1"/>
    <col min="17" max="17" width="7.11111111111111" customWidth="1"/>
    <col min="18" max="18" width="7" customWidth="1"/>
    <col min="19" max="19" width="6.44444444444444" customWidth="1"/>
    <col min="20" max="20" width="7" customWidth="1"/>
    <col min="21" max="21" width="7.11111111111111" customWidth="1"/>
    <col min="22" max="22" width="6" customWidth="1"/>
    <col min="23" max="23" width="5.22222222222222" customWidth="1"/>
    <col min="24" max="24" width="8.22222222222222" customWidth="1"/>
  </cols>
  <sheetData>
    <row r="1" s="1" customFormat="1" ht="22" customHeight="1" spans="1:1">
      <c r="A1" s="1" t="s">
        <v>0</v>
      </c>
    </row>
    <row r="2" customHeight="1" spans="1:24">
      <c r="A2" s="79"/>
      <c r="B2" s="121" t="s">
        <v>111</v>
      </c>
      <c r="C2" s="4" t="s">
        <v>2</v>
      </c>
      <c r="D2" s="4" t="s">
        <v>3</v>
      </c>
      <c r="E2" s="4" t="s">
        <v>4</v>
      </c>
      <c r="F2" s="4" t="s">
        <v>7</v>
      </c>
      <c r="G2" s="139" t="s">
        <v>67</v>
      </c>
      <c r="H2" s="4" t="s">
        <v>5</v>
      </c>
      <c r="I2" s="4" t="s">
        <v>19</v>
      </c>
      <c r="J2" s="4" t="s">
        <v>8</v>
      </c>
      <c r="K2" s="4" t="s">
        <v>9</v>
      </c>
      <c r="L2" s="4" t="s">
        <v>18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69</v>
      </c>
      <c r="R2" s="4" t="s">
        <v>70</v>
      </c>
      <c r="S2" s="4" t="s">
        <v>20</v>
      </c>
      <c r="T2" s="4" t="s">
        <v>55</v>
      </c>
      <c r="U2" s="4" t="s">
        <v>112</v>
      </c>
      <c r="V2" s="4" t="s">
        <v>65</v>
      </c>
      <c r="W2" s="59" t="s">
        <v>22</v>
      </c>
      <c r="X2" s="69">
        <v>91</v>
      </c>
    </row>
    <row r="3" spans="1:24">
      <c r="A3" s="82"/>
      <c r="B3" s="122"/>
      <c r="C3" s="7"/>
      <c r="D3" s="7"/>
      <c r="E3" s="7"/>
      <c r="F3" s="7"/>
      <c r="G3" s="14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0"/>
      <c r="X3" s="70"/>
    </row>
    <row r="4" spans="1:24">
      <c r="A4" s="82"/>
      <c r="B4" s="122"/>
      <c r="C4" s="7"/>
      <c r="D4" s="7"/>
      <c r="E4" s="7"/>
      <c r="F4" s="7"/>
      <c r="G4" s="14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0"/>
      <c r="X4" s="70"/>
    </row>
    <row r="5" ht="12" customHeight="1" spans="1:24">
      <c r="A5" s="82"/>
      <c r="B5" s="122"/>
      <c r="C5" s="7"/>
      <c r="D5" s="7"/>
      <c r="E5" s="7"/>
      <c r="F5" s="7"/>
      <c r="G5" s="14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0"/>
      <c r="X5" s="70"/>
    </row>
    <row r="6" spans="1:24">
      <c r="A6" s="82"/>
      <c r="B6" s="122"/>
      <c r="C6" s="7"/>
      <c r="D6" s="7"/>
      <c r="E6" s="7"/>
      <c r="F6" s="7"/>
      <c r="G6" s="14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0"/>
      <c r="X6" s="70"/>
    </row>
    <row r="7" ht="28" customHeight="1" spans="1:24">
      <c r="A7" s="85"/>
      <c r="B7" s="123"/>
      <c r="C7" s="10"/>
      <c r="D7" s="10"/>
      <c r="E7" s="10"/>
      <c r="F7" s="10"/>
      <c r="G7" s="14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1"/>
      <c r="X7" s="71"/>
    </row>
    <row r="8" ht="16" customHeight="1" spans="1:24">
      <c r="A8" s="11"/>
      <c r="B8" s="12"/>
      <c r="C8" s="124">
        <v>1</v>
      </c>
      <c r="D8" s="124">
        <v>2</v>
      </c>
      <c r="E8" s="124">
        <v>3</v>
      </c>
      <c r="F8" s="124">
        <v>4</v>
      </c>
      <c r="G8" s="124">
        <v>5</v>
      </c>
      <c r="H8" s="124">
        <v>6</v>
      </c>
      <c r="I8" s="124">
        <v>7</v>
      </c>
      <c r="J8" s="124">
        <v>8</v>
      </c>
      <c r="K8" s="124">
        <v>9</v>
      </c>
      <c r="L8" s="124">
        <v>10</v>
      </c>
      <c r="M8" s="124">
        <v>11</v>
      </c>
      <c r="N8" s="124">
        <v>12</v>
      </c>
      <c r="O8" s="124">
        <v>13</v>
      </c>
      <c r="P8" s="124">
        <v>14</v>
      </c>
      <c r="Q8" s="124">
        <v>15</v>
      </c>
      <c r="R8" s="124">
        <v>16</v>
      </c>
      <c r="S8" s="124">
        <v>17</v>
      </c>
      <c r="T8" s="124">
        <v>18</v>
      </c>
      <c r="U8" s="124">
        <v>19</v>
      </c>
      <c r="V8" s="124">
        <v>20</v>
      </c>
      <c r="W8" s="124">
        <v>21</v>
      </c>
      <c r="X8" s="88" t="s">
        <v>25</v>
      </c>
    </row>
    <row r="9" spans="1:24">
      <c r="A9" s="14" t="s">
        <v>26</v>
      </c>
      <c r="B9" s="15" t="s">
        <v>113</v>
      </c>
      <c r="C9" s="16">
        <v>0.1518</v>
      </c>
      <c r="D9" s="17"/>
      <c r="E9" s="17">
        <v>0.005</v>
      </c>
      <c r="F9" s="17">
        <v>0.0154</v>
      </c>
      <c r="G9" s="17"/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62"/>
      <c r="V9" s="62"/>
      <c r="W9" s="62"/>
      <c r="X9" s="73" t="s">
        <v>114</v>
      </c>
    </row>
    <row r="10" spans="1:24">
      <c r="A10" s="19"/>
      <c r="B10" s="20" t="s">
        <v>106</v>
      </c>
      <c r="C10" s="21"/>
      <c r="D10" s="22"/>
      <c r="E10" s="22">
        <v>0.008</v>
      </c>
      <c r="F10" s="22"/>
      <c r="G10" s="22"/>
      <c r="H10" s="23">
        <v>0.0006</v>
      </c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63"/>
      <c r="V10" s="63"/>
      <c r="W10" s="63"/>
      <c r="X10" s="74"/>
    </row>
    <row r="11" spans="1:24">
      <c r="A11" s="19"/>
      <c r="B11" s="24" t="s">
        <v>30</v>
      </c>
      <c r="C11" s="21"/>
      <c r="D11" s="22">
        <v>0.0102</v>
      </c>
      <c r="E11" s="22"/>
      <c r="F11" s="22"/>
      <c r="G11" s="22"/>
      <c r="H11" s="23"/>
      <c r="I11" s="23"/>
      <c r="J11" s="22">
        <v>0.0275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63"/>
      <c r="V11" s="63"/>
      <c r="W11" s="63"/>
      <c r="X11" s="74"/>
    </row>
    <row r="12" spans="1:24">
      <c r="A12" s="19"/>
      <c r="B12" s="20"/>
      <c r="C12" s="21"/>
      <c r="D12" s="22"/>
      <c r="E12" s="22"/>
      <c r="F12" s="22"/>
      <c r="G12" s="22"/>
      <c r="H12" s="2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3"/>
      <c r="V12" s="63"/>
      <c r="W12" s="63"/>
      <c r="X12" s="74"/>
    </row>
    <row r="13" ht="13.95" spans="1:24">
      <c r="A13" s="25"/>
      <c r="B13" s="26"/>
      <c r="C13" s="27"/>
      <c r="D13" s="28"/>
      <c r="E13" s="28"/>
      <c r="F13" s="28"/>
      <c r="G13" s="28"/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4"/>
      <c r="V13" s="64"/>
      <c r="W13" s="64"/>
      <c r="X13" s="74"/>
    </row>
    <row r="14" spans="1:24">
      <c r="A14" s="14" t="s">
        <v>31</v>
      </c>
      <c r="B14" s="15" t="s">
        <v>55</v>
      </c>
      <c r="C14" s="16"/>
      <c r="D14" s="17"/>
      <c r="E14" s="17"/>
      <c r="F14" s="17"/>
      <c r="G14" s="17"/>
      <c r="H14" s="18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0.033</v>
      </c>
      <c r="U14" s="62"/>
      <c r="V14" s="62"/>
      <c r="W14" s="62"/>
      <c r="X14" s="74"/>
    </row>
    <row r="15" spans="1:24">
      <c r="A15" s="19"/>
      <c r="B15" s="20" t="s">
        <v>106</v>
      </c>
      <c r="C15" s="21"/>
      <c r="D15" s="22"/>
      <c r="E15" s="22">
        <v>0.004</v>
      </c>
      <c r="F15" s="22"/>
      <c r="G15" s="22"/>
      <c r="H15" s="23">
        <v>0.0003</v>
      </c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3"/>
      <c r="V15" s="63"/>
      <c r="W15" s="63"/>
      <c r="X15" s="74"/>
    </row>
    <row r="16" spans="1:24">
      <c r="A16" s="19"/>
      <c r="B16" s="20"/>
      <c r="C16" s="21"/>
      <c r="D16" s="22"/>
      <c r="E16" s="22"/>
      <c r="F16" s="22"/>
      <c r="G16" s="22"/>
      <c r="H16" s="23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63"/>
      <c r="V16" s="63"/>
      <c r="W16" s="63"/>
      <c r="X16" s="74"/>
    </row>
    <row r="17" ht="13.95" spans="1:24">
      <c r="A17" s="30"/>
      <c r="B17" s="31"/>
      <c r="C17" s="32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65"/>
      <c r="V17" s="65"/>
      <c r="W17" s="65"/>
      <c r="X17" s="74"/>
    </row>
    <row r="18" spans="1:24">
      <c r="A18" s="35" t="s">
        <v>32</v>
      </c>
      <c r="B18" s="36" t="s">
        <v>74</v>
      </c>
      <c r="C18" s="16"/>
      <c r="D18" s="17"/>
      <c r="E18" s="17"/>
      <c r="F18" s="17"/>
      <c r="G18" s="17"/>
      <c r="H18" s="18"/>
      <c r="I18" s="18"/>
      <c r="J18" s="17"/>
      <c r="K18" s="17"/>
      <c r="L18" s="17"/>
      <c r="M18" s="17">
        <v>0.084</v>
      </c>
      <c r="N18" s="17">
        <v>0.01</v>
      </c>
      <c r="O18" s="17">
        <v>0.0113</v>
      </c>
      <c r="P18" s="17">
        <v>0.0022</v>
      </c>
      <c r="Q18" s="17">
        <v>0.038</v>
      </c>
      <c r="R18" s="17">
        <v>0.045</v>
      </c>
      <c r="S18" s="17">
        <v>0.005</v>
      </c>
      <c r="T18" s="17"/>
      <c r="U18" s="62"/>
      <c r="V18" s="62">
        <v>0.005</v>
      </c>
      <c r="W18" s="62"/>
      <c r="X18" s="74"/>
    </row>
    <row r="19" spans="1:24">
      <c r="A19" s="37"/>
      <c r="B19" s="38" t="s">
        <v>115</v>
      </c>
      <c r="C19" s="21"/>
      <c r="D19" s="22"/>
      <c r="E19" s="22"/>
      <c r="F19" s="22"/>
      <c r="G19" s="22"/>
      <c r="H19" s="23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3">
        <v>0.0699</v>
      </c>
      <c r="V19" s="63"/>
      <c r="W19" s="63"/>
      <c r="X19" s="74"/>
    </row>
    <row r="20" spans="1:24">
      <c r="A20" s="37"/>
      <c r="B20" s="38" t="s">
        <v>116</v>
      </c>
      <c r="C20" s="21">
        <v>0.046</v>
      </c>
      <c r="D20" s="22">
        <v>0.0054</v>
      </c>
      <c r="E20" s="22"/>
      <c r="F20" s="22"/>
      <c r="G20" s="22"/>
      <c r="H20" s="23"/>
      <c r="I20" s="23"/>
      <c r="J20" s="22"/>
      <c r="K20" s="22"/>
      <c r="L20" s="22"/>
      <c r="M20" s="22">
        <v>0.193</v>
      </c>
      <c r="N20" s="22"/>
      <c r="O20" s="22"/>
      <c r="P20" s="22"/>
      <c r="Q20" s="22"/>
      <c r="R20" s="22"/>
      <c r="S20" s="22"/>
      <c r="T20" s="22"/>
      <c r="U20" s="63"/>
      <c r="V20" s="63"/>
      <c r="W20" s="63"/>
      <c r="X20" s="74"/>
    </row>
    <row r="21" spans="1:24">
      <c r="A21" s="37"/>
      <c r="B21" s="39" t="s">
        <v>35</v>
      </c>
      <c r="C21" s="21"/>
      <c r="D21" s="22"/>
      <c r="E21" s="22">
        <v>0.008</v>
      </c>
      <c r="F21" s="22"/>
      <c r="G21" s="22"/>
      <c r="H21" s="23"/>
      <c r="I21" s="23"/>
      <c r="J21" s="22"/>
      <c r="K21" s="22"/>
      <c r="L21" s="22">
        <v>0.0192</v>
      </c>
      <c r="M21" s="22"/>
      <c r="N21" s="22"/>
      <c r="O21" s="22"/>
      <c r="P21" s="22"/>
      <c r="Q21" s="22"/>
      <c r="R21" s="22"/>
      <c r="S21" s="22"/>
      <c r="T21" s="22"/>
      <c r="U21" s="63"/>
      <c r="V21" s="63"/>
      <c r="W21" s="63"/>
      <c r="X21" s="74"/>
    </row>
    <row r="22" spans="1:24">
      <c r="A22" s="37"/>
      <c r="B22" s="24" t="s">
        <v>36</v>
      </c>
      <c r="C22" s="21"/>
      <c r="D22" s="22"/>
      <c r="E22" s="22"/>
      <c r="F22" s="22"/>
      <c r="G22" s="22"/>
      <c r="H22" s="23"/>
      <c r="I22" s="23"/>
      <c r="J22" s="22"/>
      <c r="K22" s="22">
        <v>0.0475</v>
      </c>
      <c r="L22" s="22"/>
      <c r="M22" s="22"/>
      <c r="N22" s="22"/>
      <c r="O22" s="22"/>
      <c r="P22" s="22"/>
      <c r="Q22" s="22"/>
      <c r="R22" s="22"/>
      <c r="S22" s="22"/>
      <c r="T22" s="22"/>
      <c r="U22" s="63"/>
      <c r="V22" s="63"/>
      <c r="W22" s="63"/>
      <c r="X22" s="74"/>
    </row>
    <row r="23" ht="13.95" spans="1:24">
      <c r="A23" s="40"/>
      <c r="B23" s="41"/>
      <c r="C23" s="27"/>
      <c r="D23" s="28"/>
      <c r="E23" s="28"/>
      <c r="F23" s="28"/>
      <c r="G23" s="28"/>
      <c r="H23" s="29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64"/>
      <c r="V23" s="64"/>
      <c r="W23" s="64"/>
      <c r="X23" s="74"/>
    </row>
    <row r="24" spans="1:24">
      <c r="A24" s="35" t="s">
        <v>37</v>
      </c>
      <c r="B24" s="15" t="s">
        <v>78</v>
      </c>
      <c r="C24" s="16"/>
      <c r="D24" s="17">
        <v>0.0044</v>
      </c>
      <c r="E24" s="17">
        <v>0.0043</v>
      </c>
      <c r="F24" s="17"/>
      <c r="G24" s="17">
        <v>0.008444</v>
      </c>
      <c r="H24" s="18"/>
      <c r="I24" s="17">
        <v>0.03333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62"/>
      <c r="V24" s="62"/>
      <c r="W24" s="62"/>
      <c r="X24" s="74"/>
    </row>
    <row r="25" spans="1:24">
      <c r="A25" s="37"/>
      <c r="B25" s="20" t="s">
        <v>106</v>
      </c>
      <c r="C25" s="21"/>
      <c r="D25" s="22"/>
      <c r="E25" s="22">
        <v>0.0074</v>
      </c>
      <c r="F25" s="22"/>
      <c r="G25" s="22"/>
      <c r="H25" s="23">
        <v>0.0006</v>
      </c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63"/>
      <c r="V25" s="63"/>
      <c r="W25" s="63"/>
      <c r="X25" s="74"/>
    </row>
    <row r="26" spans="1:24">
      <c r="A26" s="37"/>
      <c r="B26" s="116"/>
      <c r="C26" s="125"/>
      <c r="D26" s="126"/>
      <c r="E26" s="126"/>
      <c r="F26" s="126"/>
      <c r="G26" s="126"/>
      <c r="H26" s="127"/>
      <c r="I26" s="127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65"/>
      <c r="V26" s="65"/>
      <c r="W26" s="65"/>
      <c r="X26" s="74"/>
    </row>
    <row r="27" spans="1:24">
      <c r="A27" s="37"/>
      <c r="B27" s="116"/>
      <c r="C27" s="125"/>
      <c r="D27" s="126"/>
      <c r="E27" s="126"/>
      <c r="F27" s="126"/>
      <c r="G27" s="126"/>
      <c r="H27" s="127"/>
      <c r="I27" s="12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65"/>
      <c r="V27" s="65"/>
      <c r="W27" s="65">
        <v>1</v>
      </c>
      <c r="X27" s="74"/>
    </row>
    <row r="28" ht="13.95" spans="1:24">
      <c r="A28" s="40"/>
      <c r="B28" s="26"/>
      <c r="C28" s="27"/>
      <c r="D28" s="28"/>
      <c r="E28" s="28"/>
      <c r="F28" s="28"/>
      <c r="G28" s="28"/>
      <c r="H28" s="29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64"/>
      <c r="V28" s="64"/>
      <c r="W28" s="64"/>
      <c r="X28" s="75"/>
    </row>
    <row r="29" ht="15.6" spans="1:24">
      <c r="A29" s="42" t="s">
        <v>41</v>
      </c>
      <c r="B29" s="43"/>
      <c r="C29" s="16">
        <f t="shared" ref="C29:V29" si="0">SUM(C9:C28)</f>
        <v>0.1978</v>
      </c>
      <c r="D29" s="17">
        <f t="shared" si="0"/>
        <v>0.02</v>
      </c>
      <c r="E29" s="17">
        <f t="shared" si="0"/>
        <v>0.0367</v>
      </c>
      <c r="F29" s="17">
        <f t="shared" si="0"/>
        <v>0.0154</v>
      </c>
      <c r="G29" s="17">
        <f t="shared" si="0"/>
        <v>0.008444</v>
      </c>
      <c r="H29" s="18">
        <f t="shared" si="0"/>
        <v>0.0015</v>
      </c>
      <c r="I29" s="17">
        <f t="shared" si="0"/>
        <v>0.03333</v>
      </c>
      <c r="J29" s="17">
        <f t="shared" si="0"/>
        <v>0.0275</v>
      </c>
      <c r="K29" s="17">
        <f t="shared" si="0"/>
        <v>0.0475</v>
      </c>
      <c r="L29" s="17">
        <f t="shared" si="0"/>
        <v>0.0192</v>
      </c>
      <c r="M29" s="17">
        <f t="shared" si="0"/>
        <v>0.277</v>
      </c>
      <c r="N29" s="17">
        <f t="shared" si="0"/>
        <v>0.01</v>
      </c>
      <c r="O29" s="17">
        <f t="shared" si="0"/>
        <v>0.0113</v>
      </c>
      <c r="P29" s="17">
        <f t="shared" si="0"/>
        <v>0.0022</v>
      </c>
      <c r="Q29" s="17">
        <f t="shared" si="0"/>
        <v>0.038</v>
      </c>
      <c r="R29" s="17">
        <f t="shared" si="0"/>
        <v>0.045</v>
      </c>
      <c r="S29" s="17">
        <f t="shared" si="0"/>
        <v>0.005</v>
      </c>
      <c r="T29" s="17">
        <f t="shared" si="0"/>
        <v>0.033</v>
      </c>
      <c r="U29" s="17">
        <f t="shared" si="0"/>
        <v>0.0699</v>
      </c>
      <c r="V29" s="17">
        <f t="shared" si="0"/>
        <v>0.005</v>
      </c>
      <c r="W29" s="62">
        <v>1</v>
      </c>
      <c r="X29" s="15"/>
    </row>
    <row r="30" ht="15.6" hidden="1" spans="1:24">
      <c r="A30" s="44" t="s">
        <v>42</v>
      </c>
      <c r="B30" s="45"/>
      <c r="C30" s="21">
        <f>91*C29</f>
        <v>17.9998</v>
      </c>
      <c r="D30" s="21">
        <f t="shared" ref="D30:X30" si="1">91*D29</f>
        <v>1.82</v>
      </c>
      <c r="E30" s="21">
        <f t="shared" si="1"/>
        <v>3.3397</v>
      </c>
      <c r="F30" s="21">
        <f t="shared" si="1"/>
        <v>1.4014</v>
      </c>
      <c r="G30" s="21">
        <f t="shared" si="1"/>
        <v>0.768404</v>
      </c>
      <c r="H30" s="21">
        <f t="shared" si="1"/>
        <v>0.1365</v>
      </c>
      <c r="I30" s="21">
        <f t="shared" si="1"/>
        <v>3.03303</v>
      </c>
      <c r="J30" s="21">
        <f t="shared" si="1"/>
        <v>2.5025</v>
      </c>
      <c r="K30" s="21">
        <f t="shared" si="1"/>
        <v>4.3225</v>
      </c>
      <c r="L30" s="21">
        <f t="shared" si="1"/>
        <v>1.7472</v>
      </c>
      <c r="M30" s="21">
        <f t="shared" si="1"/>
        <v>25.207</v>
      </c>
      <c r="N30" s="21">
        <f t="shared" si="1"/>
        <v>0.91</v>
      </c>
      <c r="O30" s="21">
        <f t="shared" si="1"/>
        <v>1.0283</v>
      </c>
      <c r="P30" s="21">
        <f t="shared" si="1"/>
        <v>0.2002</v>
      </c>
      <c r="Q30" s="21">
        <f t="shared" si="1"/>
        <v>3.458</v>
      </c>
      <c r="R30" s="21">
        <f t="shared" si="1"/>
        <v>4.095</v>
      </c>
      <c r="S30" s="21">
        <f t="shared" si="1"/>
        <v>0.455</v>
      </c>
      <c r="T30" s="21">
        <f t="shared" si="1"/>
        <v>3.003</v>
      </c>
      <c r="U30" s="21">
        <f t="shared" si="1"/>
        <v>6.3609</v>
      </c>
      <c r="V30" s="21">
        <f t="shared" si="1"/>
        <v>0.455</v>
      </c>
      <c r="W30" s="21">
        <v>1</v>
      </c>
      <c r="X30" s="129"/>
    </row>
    <row r="31" ht="15.6" spans="1:24">
      <c r="A31" s="44" t="s">
        <v>42</v>
      </c>
      <c r="B31" s="45"/>
      <c r="C31" s="47">
        <f t="shared" ref="C31:V31" si="2">ROUND(C30,2)</f>
        <v>18</v>
      </c>
      <c r="D31" s="48">
        <f t="shared" si="2"/>
        <v>1.82</v>
      </c>
      <c r="E31" s="48">
        <f t="shared" si="2"/>
        <v>3.34</v>
      </c>
      <c r="F31" s="48">
        <f t="shared" si="2"/>
        <v>1.4</v>
      </c>
      <c r="G31" s="48">
        <f t="shared" si="2"/>
        <v>0.77</v>
      </c>
      <c r="H31" s="48">
        <f t="shared" si="2"/>
        <v>0.14</v>
      </c>
      <c r="I31" s="48">
        <f t="shared" si="2"/>
        <v>3.03</v>
      </c>
      <c r="J31" s="48">
        <f t="shared" si="2"/>
        <v>2.5</v>
      </c>
      <c r="K31" s="48">
        <f t="shared" si="2"/>
        <v>4.32</v>
      </c>
      <c r="L31" s="48">
        <f t="shared" si="2"/>
        <v>1.75</v>
      </c>
      <c r="M31" s="48">
        <f t="shared" si="2"/>
        <v>25.21</v>
      </c>
      <c r="N31" s="66">
        <f t="shared" si="2"/>
        <v>0.91</v>
      </c>
      <c r="O31" s="66">
        <f t="shared" si="2"/>
        <v>1.03</v>
      </c>
      <c r="P31" s="66">
        <f t="shared" si="2"/>
        <v>0.2</v>
      </c>
      <c r="Q31" s="66">
        <f t="shared" si="2"/>
        <v>3.46</v>
      </c>
      <c r="R31" s="66">
        <f t="shared" si="2"/>
        <v>4.1</v>
      </c>
      <c r="S31" s="66">
        <f t="shared" si="2"/>
        <v>0.46</v>
      </c>
      <c r="T31" s="66">
        <f t="shared" si="2"/>
        <v>3</v>
      </c>
      <c r="U31" s="66">
        <f t="shared" si="2"/>
        <v>6.36</v>
      </c>
      <c r="V31" s="66">
        <f t="shared" si="2"/>
        <v>0.46</v>
      </c>
      <c r="W31" s="67">
        <v>1</v>
      </c>
      <c r="X31" s="129"/>
    </row>
    <row r="32" ht="15.6" spans="1:24">
      <c r="A32" s="44" t="s">
        <v>43</v>
      </c>
      <c r="B32" s="45"/>
      <c r="C32" s="47">
        <v>81</v>
      </c>
      <c r="D32" s="49">
        <v>800</v>
      </c>
      <c r="E32" s="49">
        <v>85</v>
      </c>
      <c r="F32" s="48">
        <v>115</v>
      </c>
      <c r="G32" s="48">
        <v>570</v>
      </c>
      <c r="H32" s="49">
        <v>1400</v>
      </c>
      <c r="I32" s="48">
        <v>132</v>
      </c>
      <c r="J32" s="49">
        <v>62.37</v>
      </c>
      <c r="K32" s="49">
        <v>39.5</v>
      </c>
      <c r="L32" s="48">
        <v>230</v>
      </c>
      <c r="M32" s="48">
        <v>48</v>
      </c>
      <c r="N32" s="48">
        <v>50</v>
      </c>
      <c r="O32" s="66">
        <v>80</v>
      </c>
      <c r="P32" s="66">
        <v>220</v>
      </c>
      <c r="Q32" s="66">
        <v>300</v>
      </c>
      <c r="R32" s="66">
        <v>170</v>
      </c>
      <c r="S32" s="66">
        <v>444</v>
      </c>
      <c r="T32" s="66">
        <v>160</v>
      </c>
      <c r="U32" s="66">
        <v>360</v>
      </c>
      <c r="V32" s="66">
        <v>60</v>
      </c>
      <c r="W32" s="67">
        <v>13</v>
      </c>
      <c r="X32" s="77"/>
    </row>
    <row r="33" ht="16.35" spans="1:24">
      <c r="A33" s="50" t="s">
        <v>44</v>
      </c>
      <c r="B33" s="51"/>
      <c r="C33" s="128">
        <f>C31*C32</f>
        <v>1458</v>
      </c>
      <c r="D33" s="128">
        <f t="shared" ref="D33:X33" si="3">D31*D32</f>
        <v>1456</v>
      </c>
      <c r="E33" s="128">
        <f t="shared" si="3"/>
        <v>283.9</v>
      </c>
      <c r="F33" s="128">
        <f t="shared" si="3"/>
        <v>161</v>
      </c>
      <c r="G33" s="128">
        <f t="shared" si="3"/>
        <v>438.9</v>
      </c>
      <c r="H33" s="128">
        <f t="shared" si="3"/>
        <v>196</v>
      </c>
      <c r="I33" s="128">
        <f t="shared" si="3"/>
        <v>399.96</v>
      </c>
      <c r="J33" s="128">
        <f t="shared" si="3"/>
        <v>155.925</v>
      </c>
      <c r="K33" s="128">
        <f t="shared" si="3"/>
        <v>170.64</v>
      </c>
      <c r="L33" s="128">
        <f t="shared" si="3"/>
        <v>402.5</v>
      </c>
      <c r="M33" s="128">
        <f t="shared" si="3"/>
        <v>1210.08</v>
      </c>
      <c r="N33" s="128">
        <f t="shared" si="3"/>
        <v>45.5</v>
      </c>
      <c r="O33" s="128">
        <f t="shared" si="3"/>
        <v>82.4</v>
      </c>
      <c r="P33" s="128">
        <f t="shared" si="3"/>
        <v>44</v>
      </c>
      <c r="Q33" s="128">
        <f t="shared" si="3"/>
        <v>1038</v>
      </c>
      <c r="R33" s="128">
        <f t="shared" si="3"/>
        <v>697</v>
      </c>
      <c r="S33" s="128">
        <f t="shared" si="3"/>
        <v>204.24</v>
      </c>
      <c r="T33" s="128">
        <f t="shared" si="3"/>
        <v>480</v>
      </c>
      <c r="U33" s="128">
        <f t="shared" si="3"/>
        <v>2289.6</v>
      </c>
      <c r="V33" s="128">
        <f t="shared" si="3"/>
        <v>27.6</v>
      </c>
      <c r="W33" s="128">
        <f t="shared" si="3"/>
        <v>13</v>
      </c>
      <c r="X33" s="78">
        <f>SUM(C33:W33)</f>
        <v>11254.245</v>
      </c>
    </row>
    <row r="34" ht="15.6" spans="1:24">
      <c r="A34" s="53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>
        <f>X33/X2</f>
        <v>123.673021978022</v>
      </c>
    </row>
    <row r="35" customFormat="1" ht="27" customHeight="1" spans="2:13">
      <c r="B35" s="55" t="s">
        <v>45</v>
      </c>
      <c r="L35" s="56"/>
      <c r="M35" s="57"/>
    </row>
    <row r="36" customFormat="1" ht="27" customHeight="1" spans="2:13">
      <c r="B36" s="55" t="s">
        <v>46</v>
      </c>
      <c r="L36" s="56"/>
      <c r="M36" s="57"/>
    </row>
    <row r="37" customFormat="1" ht="27" customHeight="1" spans="2:17">
      <c r="B37" s="55" t="s">
        <v>47</v>
      </c>
      <c r="P37" t="s">
        <v>48</v>
      </c>
      <c r="Q37" t="s">
        <v>49</v>
      </c>
    </row>
  </sheetData>
  <mergeCells count="36">
    <mergeCell ref="A1:X1"/>
    <mergeCell ref="A29:B29"/>
    <mergeCell ref="A30:B30"/>
    <mergeCell ref="A31:B31"/>
    <mergeCell ref="A32:B32"/>
    <mergeCell ref="A33:B33"/>
    <mergeCell ref="A34:B34"/>
    <mergeCell ref="A2:A7"/>
    <mergeCell ref="A9:A13"/>
    <mergeCell ref="A14:A17"/>
    <mergeCell ref="A18:A23"/>
    <mergeCell ref="A24:A28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X9:X28"/>
  </mergeCells>
  <pageMargins left="0.0784722222222222" right="0.196527777777778" top="1.05069444444444" bottom="1.05069444444444" header="0.708333333333333" footer="0.786805555555556"/>
  <pageSetup paperSize="9" scale="81" orientation="landscape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AC36"/>
  <sheetViews>
    <sheetView topLeftCell="B1" workbookViewId="0">
      <pane ySplit="7" topLeftCell="A26" activePane="bottomLeft" state="frozen"/>
      <selection/>
      <selection pane="bottomLeft" activeCell="B34" sqref="$A34:$XFD36"/>
    </sheetView>
  </sheetViews>
  <sheetFormatPr defaultColWidth="11.537037037037" defaultRowHeight="13.2"/>
  <cols>
    <col min="1" max="1" width="6.33333333333333" customWidth="1"/>
    <col min="2" max="2" width="24.4444444444444" customWidth="1"/>
    <col min="3" max="3" width="7.55555555555556" customWidth="1"/>
    <col min="4" max="4" width="6.77777777777778" customWidth="1"/>
    <col min="5" max="5" width="6.33333333333333" customWidth="1"/>
    <col min="6" max="6" width="6.22222222222222" customWidth="1"/>
    <col min="7" max="7" width="7" customWidth="1"/>
    <col min="8" max="8" width="7.44444444444444" customWidth="1"/>
    <col min="9" max="9" width="5.44444444444444" customWidth="1"/>
    <col min="10" max="10" width="6.11111111111111" customWidth="1"/>
    <col min="11" max="11" width="6.44444444444444" customWidth="1"/>
    <col min="12" max="12" width="6.33333333333333" customWidth="1"/>
    <col min="13" max="13" width="7" customWidth="1"/>
    <col min="14" max="14" width="6" customWidth="1"/>
    <col min="15" max="16" width="6.55555555555556" customWidth="1"/>
    <col min="17" max="17" width="6.44444444444444" customWidth="1"/>
    <col min="18" max="18" width="6.22222222222222" customWidth="1"/>
    <col min="19" max="19" width="7.22222222222222" customWidth="1"/>
    <col min="20" max="20" width="6.55555555555556" customWidth="1"/>
    <col min="21" max="21" width="6.33333333333333" customWidth="1"/>
    <col min="22" max="22" width="6.11111111111111" customWidth="1"/>
    <col min="23" max="23" width="6" customWidth="1"/>
    <col min="24" max="24" width="5.55555555555556" customWidth="1"/>
    <col min="25" max="25" width="6.22222222222222" customWidth="1"/>
    <col min="26" max="26" width="6.55555555555556" customWidth="1"/>
    <col min="27" max="28" width="6" customWidth="1"/>
    <col min="29" max="29" width="8.11111111111111" customWidth="1"/>
  </cols>
  <sheetData>
    <row r="1" s="1" customFormat="1" ht="43" customHeight="1" spans="1:1">
      <c r="A1" s="1" t="s">
        <v>0</v>
      </c>
    </row>
    <row r="2" customHeight="1" spans="1:29">
      <c r="A2" s="2"/>
      <c r="B2" s="111" t="s">
        <v>117</v>
      </c>
      <c r="C2" s="81" t="s">
        <v>2</v>
      </c>
      <c r="D2" s="4" t="s">
        <v>3</v>
      </c>
      <c r="E2" s="4" t="s">
        <v>4</v>
      </c>
      <c r="F2" s="4" t="s">
        <v>80</v>
      </c>
      <c r="G2" s="4" t="s">
        <v>5</v>
      </c>
      <c r="H2" s="4" t="s">
        <v>70</v>
      </c>
      <c r="I2" s="4" t="s">
        <v>8</v>
      </c>
      <c r="J2" s="4" t="s">
        <v>9</v>
      </c>
      <c r="K2" s="4" t="s">
        <v>71</v>
      </c>
      <c r="L2" s="4" t="s">
        <v>118</v>
      </c>
      <c r="M2" s="4" t="s">
        <v>119</v>
      </c>
      <c r="N2" s="4" t="s">
        <v>14</v>
      </c>
      <c r="O2" s="4" t="s">
        <v>15</v>
      </c>
      <c r="P2" s="4" t="s">
        <v>18</v>
      </c>
      <c r="Q2" s="4" t="s">
        <v>16</v>
      </c>
      <c r="R2" s="4" t="s">
        <v>13</v>
      </c>
      <c r="S2" s="4" t="s">
        <v>53</v>
      </c>
      <c r="T2" s="4" t="s">
        <v>7</v>
      </c>
      <c r="U2" s="4" t="s">
        <v>20</v>
      </c>
      <c r="V2" s="4" t="s">
        <v>66</v>
      </c>
      <c r="W2" s="4" t="s">
        <v>17</v>
      </c>
      <c r="X2" s="4" t="s">
        <v>22</v>
      </c>
      <c r="Y2" s="4" t="s">
        <v>120</v>
      </c>
      <c r="Z2" s="4" t="s">
        <v>72</v>
      </c>
      <c r="AA2" s="4" t="s">
        <v>55</v>
      </c>
      <c r="AB2" s="4" t="s">
        <v>56</v>
      </c>
      <c r="AC2" s="101">
        <v>93</v>
      </c>
    </row>
    <row r="3" spans="1:29">
      <c r="A3" s="5"/>
      <c r="B3" s="112"/>
      <c r="C3" s="8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2"/>
    </row>
    <row r="4" spans="1:29">
      <c r="A4" s="5"/>
      <c r="B4" s="112"/>
      <c r="C4" s="8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02"/>
    </row>
    <row r="5" ht="12" customHeight="1" spans="1:29">
      <c r="A5" s="5"/>
      <c r="B5" s="112"/>
      <c r="C5" s="8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102"/>
    </row>
    <row r="6" spans="1:29">
      <c r="A6" s="5"/>
      <c r="B6" s="112"/>
      <c r="C6" s="8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02"/>
    </row>
    <row r="7" ht="28" customHeight="1" spans="1:29">
      <c r="A7" s="113"/>
      <c r="B7" s="114"/>
      <c r="C7" s="8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3"/>
    </row>
    <row r="8" ht="15" customHeight="1" spans="1:29">
      <c r="A8" s="115"/>
      <c r="B8" s="72"/>
      <c r="C8" s="89">
        <v>1</v>
      </c>
      <c r="D8" s="13">
        <v>2</v>
      </c>
      <c r="E8" s="13">
        <v>3</v>
      </c>
      <c r="F8" s="89">
        <v>4</v>
      </c>
      <c r="G8" s="89">
        <v>5</v>
      </c>
      <c r="H8" s="13">
        <v>6</v>
      </c>
      <c r="I8" s="13">
        <v>7</v>
      </c>
      <c r="J8" s="89">
        <v>8</v>
      </c>
      <c r="K8" s="89">
        <v>9</v>
      </c>
      <c r="L8" s="13">
        <v>10</v>
      </c>
      <c r="M8" s="13">
        <v>11</v>
      </c>
      <c r="N8" s="89">
        <v>12</v>
      </c>
      <c r="O8" s="89">
        <v>13</v>
      </c>
      <c r="P8" s="13">
        <v>14</v>
      </c>
      <c r="Q8" s="13">
        <v>15</v>
      </c>
      <c r="R8" s="89">
        <v>16</v>
      </c>
      <c r="S8" s="89">
        <v>17</v>
      </c>
      <c r="T8" s="13">
        <v>18</v>
      </c>
      <c r="U8" s="13">
        <v>19</v>
      </c>
      <c r="V8" s="89">
        <v>20</v>
      </c>
      <c r="W8" s="89">
        <v>21</v>
      </c>
      <c r="X8" s="13">
        <v>22</v>
      </c>
      <c r="Y8" s="13">
        <v>23</v>
      </c>
      <c r="Z8" s="89">
        <v>24</v>
      </c>
      <c r="AA8" s="89">
        <v>25</v>
      </c>
      <c r="AB8" s="13">
        <v>26</v>
      </c>
      <c r="AC8" s="117" t="s">
        <v>25</v>
      </c>
    </row>
    <row r="9" spans="1:29">
      <c r="A9" s="14" t="s">
        <v>26</v>
      </c>
      <c r="B9" s="15" t="s">
        <v>121</v>
      </c>
      <c r="C9" s="16">
        <v>0.148</v>
      </c>
      <c r="D9" s="17"/>
      <c r="E9" s="17">
        <v>0.0064</v>
      </c>
      <c r="F9" s="17">
        <v>0.0245</v>
      </c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73" t="s">
        <v>122</v>
      </c>
    </row>
    <row r="10" spans="1:29">
      <c r="A10" s="19"/>
      <c r="B10" s="20" t="s">
        <v>29</v>
      </c>
      <c r="C10" s="21"/>
      <c r="D10" s="22"/>
      <c r="E10" s="22">
        <v>0.008</v>
      </c>
      <c r="F10" s="22"/>
      <c r="G10" s="23">
        <v>0.00064</v>
      </c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74"/>
    </row>
    <row r="11" spans="1:29">
      <c r="A11" s="19"/>
      <c r="B11" s="24" t="s">
        <v>55</v>
      </c>
      <c r="C11" s="21"/>
      <c r="D11" s="22"/>
      <c r="E11" s="22"/>
      <c r="F11" s="22"/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>
        <v>0.029</v>
      </c>
      <c r="AB11" s="22"/>
      <c r="AC11" s="74"/>
    </row>
    <row r="12" spans="1:29">
      <c r="A12" s="19"/>
      <c r="B12" s="20"/>
      <c r="C12" s="21"/>
      <c r="D12" s="22"/>
      <c r="E12" s="22"/>
      <c r="F12" s="22"/>
      <c r="G12" s="23"/>
      <c r="H12" s="2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74"/>
    </row>
    <row r="13" ht="13.95" spans="1:29">
      <c r="A13" s="25"/>
      <c r="B13" s="26"/>
      <c r="C13" s="27"/>
      <c r="D13" s="28"/>
      <c r="E13" s="28"/>
      <c r="F13" s="28"/>
      <c r="G13" s="29"/>
      <c r="H13" s="2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74"/>
    </row>
    <row r="14" spans="1:29">
      <c r="A14" s="14" t="s">
        <v>31</v>
      </c>
      <c r="B14" s="15" t="s">
        <v>119</v>
      </c>
      <c r="C14" s="16"/>
      <c r="D14" s="17"/>
      <c r="E14" s="17"/>
      <c r="F14" s="17"/>
      <c r="G14" s="18"/>
      <c r="H14" s="18"/>
      <c r="I14" s="17"/>
      <c r="J14" s="17"/>
      <c r="K14" s="17"/>
      <c r="L14" s="17"/>
      <c r="M14" s="17">
        <v>0.1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74"/>
    </row>
    <row r="15" spans="1:29">
      <c r="A15" s="19"/>
      <c r="B15" s="20"/>
      <c r="C15" s="21"/>
      <c r="D15" s="22"/>
      <c r="E15" s="22"/>
      <c r="F15" s="22"/>
      <c r="G15" s="23"/>
      <c r="H15" s="2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74"/>
    </row>
    <row r="16" spans="1:29">
      <c r="A16" s="19"/>
      <c r="B16" s="20"/>
      <c r="C16" s="21"/>
      <c r="D16" s="22"/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74"/>
    </row>
    <row r="17" ht="13.95" spans="1:29">
      <c r="A17" s="30"/>
      <c r="B17" s="31"/>
      <c r="C17" s="32"/>
      <c r="D17" s="33"/>
      <c r="E17" s="33"/>
      <c r="F17" s="33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74"/>
    </row>
    <row r="18" ht="17" customHeight="1" spans="1:29">
      <c r="A18" s="35" t="s">
        <v>32</v>
      </c>
      <c r="B18" s="36" t="s">
        <v>123</v>
      </c>
      <c r="C18" s="16"/>
      <c r="D18" s="17"/>
      <c r="E18" s="17"/>
      <c r="F18" s="17"/>
      <c r="G18" s="18"/>
      <c r="H18" s="18"/>
      <c r="I18" s="17"/>
      <c r="J18" s="17"/>
      <c r="K18" s="17"/>
      <c r="L18" s="17">
        <v>0.02</v>
      </c>
      <c r="M18" s="17"/>
      <c r="N18" s="17">
        <v>0.0114</v>
      </c>
      <c r="O18" s="17">
        <v>0.01</v>
      </c>
      <c r="P18" s="17"/>
      <c r="Q18" s="17">
        <v>0.0023</v>
      </c>
      <c r="R18" s="17">
        <v>0.0803</v>
      </c>
      <c r="S18" s="17">
        <v>0.0782</v>
      </c>
      <c r="T18" s="17"/>
      <c r="U18" s="17"/>
      <c r="V18" s="17"/>
      <c r="W18" s="17"/>
      <c r="X18" s="17"/>
      <c r="Y18" s="17"/>
      <c r="Z18" s="17"/>
      <c r="AA18" s="17"/>
      <c r="AB18" s="17"/>
      <c r="AC18" s="74"/>
    </row>
    <row r="19" ht="14" customHeight="1" spans="1:29">
      <c r="A19" s="37"/>
      <c r="B19" s="38" t="s">
        <v>124</v>
      </c>
      <c r="C19" s="21"/>
      <c r="D19" s="22"/>
      <c r="E19" s="22"/>
      <c r="F19" s="22"/>
      <c r="G19" s="23"/>
      <c r="H19" s="22">
        <v>0.0794</v>
      </c>
      <c r="I19" s="22">
        <v>0.008</v>
      </c>
      <c r="J19" s="22"/>
      <c r="K19" s="22"/>
      <c r="L19" s="22"/>
      <c r="M19" s="22"/>
      <c r="N19" s="22">
        <v>0.0123</v>
      </c>
      <c r="O19" s="22">
        <v>0.022</v>
      </c>
      <c r="P19" s="22"/>
      <c r="Q19" s="22">
        <v>0.0043</v>
      </c>
      <c r="R19" s="22"/>
      <c r="S19" s="22"/>
      <c r="T19" s="22"/>
      <c r="U19" s="22">
        <v>0.0034</v>
      </c>
      <c r="V19" s="22"/>
      <c r="W19" s="22"/>
      <c r="X19" s="22"/>
      <c r="Y19" s="22"/>
      <c r="Z19" s="22"/>
      <c r="AA19" s="22"/>
      <c r="AB19" s="22">
        <v>4</v>
      </c>
      <c r="AC19" s="74"/>
    </row>
    <row r="20" ht="13" customHeight="1" spans="1:29">
      <c r="A20" s="37"/>
      <c r="B20" s="38" t="s">
        <v>125</v>
      </c>
      <c r="C20" s="21"/>
      <c r="D20" s="22">
        <v>0.007</v>
      </c>
      <c r="E20" s="22"/>
      <c r="F20" s="22"/>
      <c r="G20" s="23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0.044</v>
      </c>
      <c r="W20" s="22"/>
      <c r="X20" s="22"/>
      <c r="Y20" s="22"/>
      <c r="Z20" s="22"/>
      <c r="AA20" s="22"/>
      <c r="AB20" s="22"/>
      <c r="AC20" s="74"/>
    </row>
    <row r="21" ht="12" customHeight="1" spans="1:29">
      <c r="A21" s="37"/>
      <c r="B21" s="38" t="s">
        <v>35</v>
      </c>
      <c r="C21" s="21"/>
      <c r="D21" s="22"/>
      <c r="E21" s="22">
        <v>0.0083</v>
      </c>
      <c r="F21" s="22"/>
      <c r="G21" s="23"/>
      <c r="H21" s="23"/>
      <c r="I21" s="22"/>
      <c r="J21" s="22"/>
      <c r="K21" s="22"/>
      <c r="L21" s="22"/>
      <c r="M21" s="22"/>
      <c r="N21" s="22"/>
      <c r="O21" s="22"/>
      <c r="P21" s="22">
        <v>0.018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74"/>
    </row>
    <row r="22" spans="1:29">
      <c r="A22" s="37"/>
      <c r="B22" s="24" t="s">
        <v>36</v>
      </c>
      <c r="C22" s="21"/>
      <c r="D22" s="22"/>
      <c r="E22" s="22"/>
      <c r="F22" s="22"/>
      <c r="G22" s="23"/>
      <c r="H22" s="23"/>
      <c r="I22" s="22"/>
      <c r="J22" s="22">
        <v>0.0475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74"/>
    </row>
    <row r="23" ht="13.95" spans="1:29">
      <c r="A23" s="40"/>
      <c r="B23" s="41"/>
      <c r="C23" s="27"/>
      <c r="D23" s="28"/>
      <c r="E23" s="28"/>
      <c r="F23" s="28"/>
      <c r="G23" s="29"/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74"/>
    </row>
    <row r="24" spans="1:29">
      <c r="A24" s="37" t="s">
        <v>37</v>
      </c>
      <c r="B24" s="15" t="s">
        <v>126</v>
      </c>
      <c r="C24" s="21">
        <v>0.0563</v>
      </c>
      <c r="D24" s="22"/>
      <c r="E24" s="22">
        <v>0.0053</v>
      </c>
      <c r="F24" s="22"/>
      <c r="G24" s="23"/>
      <c r="H24" s="23"/>
      <c r="I24" s="22"/>
      <c r="J24" s="22"/>
      <c r="K24" s="22"/>
      <c r="L24" s="22"/>
      <c r="M24" s="22"/>
      <c r="N24" s="22"/>
      <c r="O24" s="22"/>
      <c r="P24" s="22"/>
      <c r="Q24" s="22">
        <v>0.0067</v>
      </c>
      <c r="R24" s="22"/>
      <c r="S24" s="22"/>
      <c r="T24" s="22">
        <v>0.0301</v>
      </c>
      <c r="U24" s="22"/>
      <c r="V24" s="22"/>
      <c r="W24" s="22">
        <v>0.0063</v>
      </c>
      <c r="X24" s="22"/>
      <c r="Y24" s="22"/>
      <c r="Z24" s="22"/>
      <c r="AA24" s="22"/>
      <c r="AB24" s="22">
        <v>10</v>
      </c>
      <c r="AC24" s="74"/>
    </row>
    <row r="25" spans="1:29">
      <c r="A25" s="37"/>
      <c r="B25" s="20" t="s">
        <v>40</v>
      </c>
      <c r="C25" s="21"/>
      <c r="D25" s="22"/>
      <c r="E25" s="22">
        <v>0.00731</v>
      </c>
      <c r="F25" s="22"/>
      <c r="G25" s="23">
        <v>0.00057</v>
      </c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74"/>
    </row>
    <row r="26" spans="1:29">
      <c r="A26" s="37"/>
      <c r="B26" s="116" t="s">
        <v>127</v>
      </c>
      <c r="C26" s="32"/>
      <c r="D26" s="33"/>
      <c r="E26" s="33">
        <v>0.0074</v>
      </c>
      <c r="F26" s="33"/>
      <c r="G26" s="34"/>
      <c r="H26" s="34"/>
      <c r="I26" s="33"/>
      <c r="J26" s="33"/>
      <c r="K26" s="33">
        <v>0.015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>
        <v>0.0043</v>
      </c>
      <c r="Z26" s="33"/>
      <c r="AA26" s="33"/>
      <c r="AB26" s="33"/>
      <c r="AC26" s="74"/>
    </row>
    <row r="27" ht="13.95" spans="1:29">
      <c r="A27" s="37"/>
      <c r="B27" s="41"/>
      <c r="C27" s="32"/>
      <c r="D27" s="33"/>
      <c r="E27" s="33"/>
      <c r="F27" s="33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>
        <v>1</v>
      </c>
      <c r="Y27" s="33"/>
      <c r="Z27" s="33">
        <v>0.77</v>
      </c>
      <c r="AA27" s="33"/>
      <c r="AB27" s="33"/>
      <c r="AC27" s="75"/>
    </row>
    <row r="28" ht="15.6" spans="1:29">
      <c r="A28" s="42" t="s">
        <v>41</v>
      </c>
      <c r="B28" s="43"/>
      <c r="C28" s="16">
        <f t="shared" ref="C28:J28" si="0">SUM(C9:C27)</f>
        <v>0.2043</v>
      </c>
      <c r="D28" s="17">
        <f t="shared" si="0"/>
        <v>0.007</v>
      </c>
      <c r="E28" s="17">
        <f t="shared" si="0"/>
        <v>0.04271</v>
      </c>
      <c r="F28" s="17">
        <f t="shared" si="0"/>
        <v>0.0245</v>
      </c>
      <c r="G28" s="18">
        <f t="shared" si="0"/>
        <v>0.00121</v>
      </c>
      <c r="H28" s="18">
        <f t="shared" si="0"/>
        <v>0.0794</v>
      </c>
      <c r="I28" s="17">
        <f t="shared" si="0"/>
        <v>0.008</v>
      </c>
      <c r="J28" s="17">
        <f t="shared" si="0"/>
        <v>0.0475</v>
      </c>
      <c r="K28" s="17">
        <f t="shared" ref="K28:AB28" si="1">SUM(K9:K27)</f>
        <v>0.015</v>
      </c>
      <c r="L28" s="17">
        <f t="shared" si="1"/>
        <v>0.02</v>
      </c>
      <c r="M28" s="17">
        <f t="shared" si="1"/>
        <v>0.1</v>
      </c>
      <c r="N28" s="17">
        <f t="shared" si="1"/>
        <v>0.0237</v>
      </c>
      <c r="O28" s="17">
        <f t="shared" si="1"/>
        <v>0.032</v>
      </c>
      <c r="P28" s="17">
        <f t="shared" si="1"/>
        <v>0.018</v>
      </c>
      <c r="Q28" s="17">
        <f t="shared" si="1"/>
        <v>0.0133</v>
      </c>
      <c r="R28" s="17">
        <f t="shared" si="1"/>
        <v>0.0803</v>
      </c>
      <c r="S28" s="17">
        <f t="shared" si="1"/>
        <v>0.0782</v>
      </c>
      <c r="T28" s="17">
        <f t="shared" si="1"/>
        <v>0.0301</v>
      </c>
      <c r="U28" s="17">
        <f t="shared" si="1"/>
        <v>0.0034</v>
      </c>
      <c r="V28" s="17">
        <f t="shared" si="1"/>
        <v>0.044</v>
      </c>
      <c r="W28" s="17">
        <f t="shared" si="1"/>
        <v>0.0063</v>
      </c>
      <c r="X28" s="17">
        <f t="shared" si="1"/>
        <v>1</v>
      </c>
      <c r="Y28" s="17">
        <f t="shared" si="1"/>
        <v>0.0043</v>
      </c>
      <c r="Z28" s="17">
        <f t="shared" si="1"/>
        <v>0.77</v>
      </c>
      <c r="AA28" s="17">
        <f t="shared" si="1"/>
        <v>0.029</v>
      </c>
      <c r="AB28" s="17">
        <f t="shared" si="1"/>
        <v>14</v>
      </c>
      <c r="AC28" s="118"/>
    </row>
    <row r="29" ht="15.6" hidden="1" spans="1:29">
      <c r="A29" s="44" t="s">
        <v>42</v>
      </c>
      <c r="B29" s="45"/>
      <c r="C29" s="96">
        <f t="shared" ref="C29:J29" si="2">93*C28</f>
        <v>18.9999</v>
      </c>
      <c r="D29" s="96">
        <f t="shared" si="2"/>
        <v>0.651</v>
      </c>
      <c r="E29" s="96">
        <f t="shared" si="2"/>
        <v>3.97203</v>
      </c>
      <c r="F29" s="96">
        <f t="shared" si="2"/>
        <v>2.2785</v>
      </c>
      <c r="G29" s="96">
        <f t="shared" si="2"/>
        <v>0.11253</v>
      </c>
      <c r="H29" s="96">
        <f t="shared" si="2"/>
        <v>7.3842</v>
      </c>
      <c r="I29" s="96">
        <f t="shared" si="2"/>
        <v>0.744</v>
      </c>
      <c r="J29" s="96">
        <f t="shared" si="2"/>
        <v>4.4175</v>
      </c>
      <c r="K29" s="96">
        <f t="shared" ref="K29:AB29" si="3">93*K28</f>
        <v>1.395</v>
      </c>
      <c r="L29" s="96">
        <f t="shared" si="3"/>
        <v>1.86</v>
      </c>
      <c r="M29" s="96">
        <v>50</v>
      </c>
      <c r="N29" s="96">
        <f t="shared" si="3"/>
        <v>2.2041</v>
      </c>
      <c r="O29" s="96">
        <f t="shared" si="3"/>
        <v>2.976</v>
      </c>
      <c r="P29" s="96">
        <f t="shared" si="3"/>
        <v>1.674</v>
      </c>
      <c r="Q29" s="96">
        <f t="shared" si="3"/>
        <v>1.2369</v>
      </c>
      <c r="R29" s="96">
        <f t="shared" si="3"/>
        <v>7.4679</v>
      </c>
      <c r="S29" s="96">
        <f t="shared" si="3"/>
        <v>7.2726</v>
      </c>
      <c r="T29" s="96">
        <f t="shared" si="3"/>
        <v>2.7993</v>
      </c>
      <c r="U29" s="96">
        <f t="shared" si="3"/>
        <v>0.3162</v>
      </c>
      <c r="V29" s="96">
        <f t="shared" si="3"/>
        <v>4.092</v>
      </c>
      <c r="W29" s="96">
        <f t="shared" si="3"/>
        <v>0.5859</v>
      </c>
      <c r="X29" s="96">
        <v>1</v>
      </c>
      <c r="Y29" s="96">
        <f t="shared" si="3"/>
        <v>0.3999</v>
      </c>
      <c r="Z29" s="96">
        <v>0.77</v>
      </c>
      <c r="AA29" s="96">
        <f t="shared" si="3"/>
        <v>2.697</v>
      </c>
      <c r="AB29" s="96">
        <v>14</v>
      </c>
      <c r="AC29" s="119"/>
    </row>
    <row r="30" ht="15.6" spans="1:29">
      <c r="A30" s="44" t="s">
        <v>42</v>
      </c>
      <c r="B30" s="45"/>
      <c r="C30" s="47">
        <f t="shared" ref="C30:J30" si="4">ROUND(C29,2)</f>
        <v>19</v>
      </c>
      <c r="D30" s="48">
        <f t="shared" si="4"/>
        <v>0.65</v>
      </c>
      <c r="E30" s="48">
        <f t="shared" si="4"/>
        <v>3.97</v>
      </c>
      <c r="F30" s="48">
        <f t="shared" si="4"/>
        <v>2.28</v>
      </c>
      <c r="G30" s="48">
        <f t="shared" si="4"/>
        <v>0.11</v>
      </c>
      <c r="H30" s="48">
        <f t="shared" si="4"/>
        <v>7.38</v>
      </c>
      <c r="I30" s="48">
        <f t="shared" si="4"/>
        <v>0.74</v>
      </c>
      <c r="J30" s="48">
        <f t="shared" si="4"/>
        <v>4.42</v>
      </c>
      <c r="K30" s="48">
        <f t="shared" ref="K30:W30" si="5">ROUND(K29,2)</f>
        <v>1.4</v>
      </c>
      <c r="L30" s="48">
        <f t="shared" si="5"/>
        <v>1.86</v>
      </c>
      <c r="M30" s="66">
        <f t="shared" si="5"/>
        <v>50</v>
      </c>
      <c r="N30" s="66">
        <f t="shared" si="5"/>
        <v>2.2</v>
      </c>
      <c r="O30" s="66">
        <f t="shared" si="5"/>
        <v>2.98</v>
      </c>
      <c r="P30" s="66">
        <f t="shared" si="5"/>
        <v>1.67</v>
      </c>
      <c r="Q30" s="66">
        <f t="shared" si="5"/>
        <v>1.24</v>
      </c>
      <c r="R30" s="66">
        <f t="shared" si="5"/>
        <v>7.47</v>
      </c>
      <c r="S30" s="66">
        <f t="shared" si="5"/>
        <v>7.27</v>
      </c>
      <c r="T30" s="66">
        <f t="shared" si="5"/>
        <v>2.8</v>
      </c>
      <c r="U30" s="66">
        <f t="shared" si="5"/>
        <v>0.32</v>
      </c>
      <c r="V30" s="66">
        <f t="shared" si="5"/>
        <v>4.09</v>
      </c>
      <c r="W30" s="66">
        <f t="shared" si="5"/>
        <v>0.59</v>
      </c>
      <c r="X30" s="66">
        <v>1</v>
      </c>
      <c r="Y30" s="66">
        <f>ROUND(Y29,2)</f>
        <v>0.4</v>
      </c>
      <c r="Z30" s="66">
        <f>ROUND(Z29,2)</f>
        <v>0.77</v>
      </c>
      <c r="AA30" s="66">
        <f>ROUND(AA29,2)</f>
        <v>2.7</v>
      </c>
      <c r="AB30" s="66">
        <v>14</v>
      </c>
      <c r="AC30" s="120"/>
    </row>
    <row r="31" ht="15.6" spans="1:29">
      <c r="A31" s="44" t="s">
        <v>43</v>
      </c>
      <c r="B31" s="45"/>
      <c r="C31" s="47">
        <v>81</v>
      </c>
      <c r="D31" s="49">
        <v>800</v>
      </c>
      <c r="E31" s="49">
        <v>85</v>
      </c>
      <c r="F31" s="48">
        <v>140</v>
      </c>
      <c r="G31" s="49">
        <v>1400</v>
      </c>
      <c r="H31" s="48">
        <v>170</v>
      </c>
      <c r="I31" s="49">
        <v>62.37</v>
      </c>
      <c r="J31" s="49">
        <v>39.5</v>
      </c>
      <c r="K31" s="48">
        <v>400</v>
      </c>
      <c r="L31" s="48">
        <v>60</v>
      </c>
      <c r="M31" s="66">
        <v>30</v>
      </c>
      <c r="N31" s="48">
        <v>50</v>
      </c>
      <c r="O31" s="66">
        <v>80</v>
      </c>
      <c r="P31" s="66">
        <v>230</v>
      </c>
      <c r="Q31" s="66">
        <v>220</v>
      </c>
      <c r="R31" s="48">
        <v>48</v>
      </c>
      <c r="S31" s="48">
        <v>250</v>
      </c>
      <c r="T31" s="66">
        <v>115</v>
      </c>
      <c r="U31" s="66">
        <v>444</v>
      </c>
      <c r="V31" s="66">
        <v>88</v>
      </c>
      <c r="W31" s="66">
        <v>96</v>
      </c>
      <c r="X31" s="66">
        <v>13</v>
      </c>
      <c r="Y31" s="66">
        <v>100</v>
      </c>
      <c r="Z31" s="66">
        <v>360</v>
      </c>
      <c r="AA31" s="66">
        <v>160</v>
      </c>
      <c r="AB31" s="66">
        <v>7.5</v>
      </c>
      <c r="AC31" s="120"/>
    </row>
    <row r="32" ht="16.35" spans="1:29">
      <c r="A32" s="50" t="s">
        <v>44</v>
      </c>
      <c r="B32" s="51"/>
      <c r="C32" s="52">
        <f>C31*C30</f>
        <v>1539</v>
      </c>
      <c r="D32" s="52">
        <f t="shared" ref="D32:AB32" si="6">D31*D30</f>
        <v>520</v>
      </c>
      <c r="E32" s="52">
        <f t="shared" si="6"/>
        <v>337.45</v>
      </c>
      <c r="F32" s="52">
        <f t="shared" si="6"/>
        <v>319.2</v>
      </c>
      <c r="G32" s="52">
        <f t="shared" si="6"/>
        <v>154</v>
      </c>
      <c r="H32" s="52">
        <f t="shared" si="6"/>
        <v>1254.6</v>
      </c>
      <c r="I32" s="52">
        <f t="shared" si="6"/>
        <v>46.1538</v>
      </c>
      <c r="J32" s="52">
        <f t="shared" si="6"/>
        <v>174.59</v>
      </c>
      <c r="K32" s="52">
        <f t="shared" si="6"/>
        <v>560</v>
      </c>
      <c r="L32" s="52">
        <f t="shared" si="6"/>
        <v>111.6</v>
      </c>
      <c r="M32" s="52">
        <f t="shared" si="6"/>
        <v>1500</v>
      </c>
      <c r="N32" s="52">
        <f t="shared" si="6"/>
        <v>110</v>
      </c>
      <c r="O32" s="52">
        <f t="shared" si="6"/>
        <v>238.4</v>
      </c>
      <c r="P32" s="52">
        <f t="shared" si="6"/>
        <v>384.1</v>
      </c>
      <c r="Q32" s="52">
        <f t="shared" si="6"/>
        <v>272.8</v>
      </c>
      <c r="R32" s="52">
        <f t="shared" si="6"/>
        <v>358.56</v>
      </c>
      <c r="S32" s="52">
        <f t="shared" si="6"/>
        <v>1817.5</v>
      </c>
      <c r="T32" s="52">
        <f t="shared" si="6"/>
        <v>322</v>
      </c>
      <c r="U32" s="52">
        <f t="shared" si="6"/>
        <v>142.08</v>
      </c>
      <c r="V32" s="52">
        <f t="shared" si="6"/>
        <v>359.92</v>
      </c>
      <c r="W32" s="52">
        <f t="shared" si="6"/>
        <v>56.64</v>
      </c>
      <c r="X32" s="52">
        <f t="shared" si="6"/>
        <v>13</v>
      </c>
      <c r="Y32" s="52">
        <f t="shared" si="6"/>
        <v>40</v>
      </c>
      <c r="Z32" s="52">
        <f t="shared" si="6"/>
        <v>277.2</v>
      </c>
      <c r="AA32" s="52">
        <f t="shared" si="6"/>
        <v>432</v>
      </c>
      <c r="AB32" s="52">
        <f t="shared" si="6"/>
        <v>105</v>
      </c>
      <c r="AC32" s="52">
        <f>SUM(C32:AB32)</f>
        <v>11445.7938</v>
      </c>
    </row>
    <row r="33" ht="15.6" spans="1:29">
      <c r="A33" s="53"/>
      <c r="B33" s="53"/>
      <c r="C33" s="56"/>
      <c r="D33" s="56"/>
      <c r="E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>
        <f>AC32/AC2</f>
        <v>123.073051612903</v>
      </c>
    </row>
    <row r="34" customFormat="1" ht="27" customHeight="1" spans="2:13">
      <c r="B34" s="55" t="s">
        <v>45</v>
      </c>
      <c r="L34" s="56"/>
      <c r="M34" s="57"/>
    </row>
    <row r="35" customFormat="1" ht="27" customHeight="1" spans="2:13">
      <c r="B35" s="55" t="s">
        <v>46</v>
      </c>
      <c r="L35" s="56"/>
      <c r="M35" s="57"/>
    </row>
    <row r="36" customFormat="1" ht="27" customHeight="1" spans="2:17">
      <c r="B36" s="55" t="s">
        <v>47</v>
      </c>
      <c r="P36" t="s">
        <v>48</v>
      </c>
      <c r="Q36" t="s">
        <v>49</v>
      </c>
    </row>
  </sheetData>
  <mergeCells count="41">
    <mergeCell ref="A1:AC1"/>
    <mergeCell ref="A28:B28"/>
    <mergeCell ref="A29:B29"/>
    <mergeCell ref="A30:B30"/>
    <mergeCell ref="A31:B31"/>
    <mergeCell ref="A32:B32"/>
    <mergeCell ref="A33:B33"/>
    <mergeCell ref="A2:A7"/>
    <mergeCell ref="A9:A13"/>
    <mergeCell ref="A14:A17"/>
    <mergeCell ref="A18:A23"/>
    <mergeCell ref="A24:A27"/>
    <mergeCell ref="B2:B7"/>
    <mergeCell ref="C2:C7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2:T7"/>
    <mergeCell ref="U2:U7"/>
    <mergeCell ref="V2:V7"/>
    <mergeCell ref="W2:W7"/>
    <mergeCell ref="X2:X7"/>
    <mergeCell ref="Y2:Y7"/>
    <mergeCell ref="Z2:Z7"/>
    <mergeCell ref="AA2:AA7"/>
    <mergeCell ref="AB2:AB7"/>
    <mergeCell ref="AC2:AC7"/>
    <mergeCell ref="AC9:AC27"/>
  </mergeCells>
  <pageMargins left="0.0784722222222222" right="0.196527777777778" top="1.05069444444444" bottom="1.05069444444444" header="0.708333333333333" footer="0.786805555555556"/>
  <pageSetup paperSize="9" scale="71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LibreOffice/6.4.3.2$Windows_X86_64 LibreOffice_project/747b5d0ebf89f41c860ec2a39efd7cb15b54f2d8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01.06</vt:lpstr>
      <vt:lpstr>02.06</vt:lpstr>
      <vt:lpstr>03.06</vt:lpstr>
      <vt:lpstr>06.06</vt:lpstr>
      <vt:lpstr>07.06</vt:lpstr>
      <vt:lpstr>08.06</vt:lpstr>
      <vt:lpstr>09.06</vt:lpstr>
      <vt:lpstr>1006</vt:lpstr>
      <vt:lpstr>14.06</vt:lpstr>
      <vt:lpstr>15.06</vt:lpstr>
      <vt:lpstr>1606</vt:lpstr>
      <vt:lpstr>17.06</vt:lpstr>
      <vt:lpstr>20.06.</vt:lpstr>
      <vt:lpstr>21.06</vt:lpstr>
      <vt:lpstr>22.06</vt:lpstr>
      <vt:lpstr>23.06</vt:lpstr>
      <vt:lpstr>24.06</vt:lpstr>
      <vt:lpstr>27.06</vt:lpstr>
      <vt:lpstr>28.06.</vt:lpstr>
      <vt:lpstr>29.06.</vt:lpstr>
      <vt:lpstr>30.06.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</cp:lastModifiedBy>
  <cp:revision>0</cp:revision>
  <dcterms:created xsi:type="dcterms:W3CDTF">2021-06-07T14:56:00Z</dcterms:created>
  <dcterms:modified xsi:type="dcterms:W3CDTF">2022-07-05T11:56:05Z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1049-11.2.0.11191</vt:lpwstr>
  </property>
  <property fmtid="{D5CDD505-2E9C-101B-9397-08002B2CF9AE}" pid="3" name="ICV">
    <vt:lpwstr>2DE2AE7E78A945E59CA5C895312B1E26</vt:lpwstr>
  </property>
</Properties>
</file>